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668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1'!$A$28:$D$33</definedName>
  </definedNames>
  <calcPr calcId="145621"/>
</workbook>
</file>

<file path=xl/calcChain.xml><?xml version="1.0" encoding="utf-8"?>
<calcChain xmlns="http://schemas.openxmlformats.org/spreadsheetml/2006/main">
  <c r="F37" i="3" l="1"/>
  <c r="F36" i="3"/>
  <c r="F35" i="3"/>
  <c r="F33" i="3"/>
  <c r="F32" i="3"/>
  <c r="F31" i="3"/>
  <c r="F30" i="3"/>
  <c r="F29" i="3"/>
  <c r="C37" i="3" l="1"/>
  <c r="C35" i="3"/>
  <c r="G37" i="3" l="1"/>
  <c r="G36" i="3"/>
  <c r="G35" i="3"/>
  <c r="G38" i="3" s="1"/>
  <c r="G30" i="3" l="1"/>
  <c r="G31" i="3"/>
  <c r="G32" i="3"/>
  <c r="G33" i="3"/>
  <c r="G29" i="3"/>
  <c r="G34" i="3" l="1"/>
  <c r="G39" i="3" s="1"/>
  <c r="D2" i="3"/>
  <c r="D1" i="3"/>
  <c r="A2" i="1" l="1"/>
  <c r="B5" i="1" l="1"/>
  <c r="B43" i="2" l="1"/>
  <c r="B7" i="1" l="1"/>
  <c r="B6" i="1"/>
  <c r="B8" i="1"/>
  <c r="B4" i="1"/>
  <c r="A2" i="3" l="1"/>
  <c r="B12" i="1"/>
  <c r="C19" i="1" l="1"/>
  <c r="C1" i="1" s="1"/>
</calcChain>
</file>

<file path=xl/sharedStrings.xml><?xml version="1.0" encoding="utf-8"?>
<sst xmlns="http://schemas.openxmlformats.org/spreadsheetml/2006/main" count="142" uniqueCount="139">
  <si>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</si>
  <si>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</si>
  <si>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</si>
  <si>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</si>
  <si>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</si>
  <si>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</si>
  <si>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</si>
  <si>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</si>
  <si>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</si>
  <si>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</si>
  <si>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</si>
  <si>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</si>
  <si>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</si>
  <si>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</si>
  <si>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</si>
  <si>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</si>
  <si>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</si>
  <si>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</si>
  <si>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</si>
  <si>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</si>
  <si>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</si>
  <si>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</si>
  <si>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</si>
  <si>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</si>
  <si>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</si>
  <si>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</si>
  <si>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</si>
  <si>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</si>
  <si>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</si>
  <si>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</si>
  <si>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</si>
  <si>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</si>
  <si>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</si>
  <si>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</si>
  <si>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</si>
  <si>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</si>
  <si>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</si>
  <si>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</si>
  <si>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</si>
  <si>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</si>
  <si>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</si>
  <si>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</si>
  <si>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</si>
  <si>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</si>
  <si>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</si>
  <si>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</si>
  <si>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</si>
  <si>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</si>
  <si>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</si>
  <si>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</si>
  <si>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</si>
  <si>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</si>
  <si>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</si>
  <si>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</si>
  <si>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</si>
  <si>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</si>
  <si>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</si>
  <si>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</si>
  <si>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</si>
  <si>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</si>
  <si>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</si>
  <si>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</si>
  <si>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</si>
  <si>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</si>
  <si>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</si>
  <si>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</si>
  <si>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</si>
  <si>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</si>
  <si>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</si>
  <si>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</si>
  <si>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</si>
  <si>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</si>
  <si>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</si>
  <si>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</si>
  <si>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</si>
  <si>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</si>
  <si>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</si>
  <si>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</si>
  <si>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</si>
  <si>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</si>
  <si>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</si>
  <si>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</si>
  <si>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</si>
  <si>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паперовий конверт формату C4 (229х324 мм).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</si>
  <si>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</si>
  <si>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</si>
  <si>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</si>
  <si>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</si>
  <si>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</si>
  <si>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</si>
  <si>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</si>
  <si>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</si>
  <si>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</si>
  <si>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</si>
  <si>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</si>
  <si>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</si>
  <si>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</si>
  <si>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</si>
  <si>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</si>
  <si>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Комерційну пропозицію у форматі Додатку 1 в Excel;</t>
  </si>
  <si>
    <t>Тендерна пропозиція переможця процедури закупівлі має бути зафіксована в гривнях до повного виконання зобов'язань по Договору. Підтвердити або вказати свої умови.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</si>
  <si>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</si>
  <si>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</si>
  <si>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Пальне</t>
  </si>
  <si>
    <t>tender-299@foxtrot.kiev.ua</t>
  </si>
  <si>
    <t>Детальні характеристики предмету закупівлі наведені у Додатку 1.</t>
  </si>
  <si>
    <t>4. Мають розвинену мережу АЗС.</t>
  </si>
  <si>
    <t>3. Надають документи, зазначені в п. 3.2. даної Документації процедури закупівлі;</t>
  </si>
  <si>
    <t>Підтвердити можливість пролонгації строку дії талонів.</t>
  </si>
  <si>
    <t>Переможцем процедури закупівлі буде обраний той учасник, який надає мінімальну ціну з урахуванням знижки на пальне, має розвинену мережу АЗС та здійснює пролонгацію невикористаних талонів.</t>
  </si>
  <si>
    <t>Критеріями вибору переможця є:
•  Ціна та клієнтська знижка;
•  Можливість пролонгації строку дії талонів.</t>
  </si>
  <si>
    <t>Договір має відповідати всім умовам, які були зазначені в акцептованій пропозиції Учасника. Строк дії договору 1 рік з дати укладання.</t>
  </si>
  <si>
    <t>•  Проект Договору.</t>
  </si>
  <si>
    <t>Найменування та марка пального</t>
  </si>
  <si>
    <t>Річна потреба, літрів</t>
  </si>
  <si>
    <t>Ціна за 1 л, грн. з ПДВ</t>
  </si>
  <si>
    <t>Вартість з урахуванням знижки, грн з ПДВ</t>
  </si>
  <si>
    <t>Клієнтська знижка</t>
  </si>
  <si>
    <t>грн. з ПДВ</t>
  </si>
  <si>
    <t>%</t>
  </si>
  <si>
    <t>Бензин А-92</t>
  </si>
  <si>
    <t>Бензин А-95</t>
  </si>
  <si>
    <t>Газ пропан</t>
  </si>
  <si>
    <t>Газ метан</t>
  </si>
  <si>
    <t>Дизельне пальне</t>
  </si>
  <si>
    <t>ЛОТ Ф</t>
  </si>
  <si>
    <t>ЛОТ</t>
  </si>
  <si>
    <t>ЛОТ Ю</t>
  </si>
  <si>
    <t>Переможець укладає декілька договорів з юридичними особами ГКФ за однією ціною, незалежно від обсягу. Підтвердити або вказати свої умови.</t>
  </si>
  <si>
    <t>Видача пального за паливними талонами/картками/смарт-картами. Підтвердити або вказати свої умови.</t>
  </si>
  <si>
    <r>
      <t xml:space="preserve">•  Лист у довільній формі щодо кількості та географічного розташування АЗС та можливості пролонгації строку дії талонів. </t>
    </r>
    <r>
      <rPr>
        <sz val="11"/>
        <color rgb="FFC00000"/>
        <rFont val="Cambria"/>
        <family val="1"/>
        <charset val="204"/>
        <scheme val="major"/>
      </rPr>
      <t>Перелік АЗС із зазначенням розташування та видів палива необхідно надати в форматі Excel</t>
    </r>
    <r>
      <rPr>
        <sz val="11"/>
        <rFont val="Cambria"/>
        <family val="1"/>
        <charset val="204"/>
        <scheme val="major"/>
      </rPr>
      <t>;</t>
    </r>
  </si>
  <si>
    <t>•  Копії сертифікатів якості на пальне;</t>
  </si>
  <si>
    <t>Всього сума закупівлі по Лоту Ю, грн. з ПДВ:</t>
  </si>
  <si>
    <t>Всього сума закупівлі по Лоту Ф, грн. з ПДВ:</t>
  </si>
  <si>
    <t>Всього сума закупівлі, грн. з ПДВ:</t>
  </si>
  <si>
    <t>Cтрок дії талонів - не менше одного року. Підтвердити або вказати свої умови.</t>
  </si>
  <si>
    <t>Форма оплати для юридичних осіб: безготівкова, готівка. Вказати бажану форму оплати.</t>
  </si>
  <si>
    <t>Підтвердити готовність надати тестові зразки по 1 л кожного з видів продукції на запит Замовника.</t>
  </si>
  <si>
    <t>Зазначити кількість АЗС по Україні.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</si>
</sst>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0.0%"/>
  </numFmts>
  <fonts count="37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6"/>
      <name val="Cambria"/>
      <family val="1"/>
      <charset val="204"/>
      <scheme val="major"/>
    </font>
    <font>
      <sz val="6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sz val="9"/>
      <color theme="1" tint="0.499984740745262"/>
      <name val="Cambria"/>
      <family val="1"/>
      <charset val="204"/>
      <scheme val="major"/>
    </font>
    <font>
      <b/>
      <sz val="9"/>
      <color theme="1" tint="0.49998474074526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9" fontId="18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164" fontId="16" fillId="0" borderId="2" xfId="2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7" fontId="18" fillId="0" borderId="2" xfId="2" applyNumberFormat="1" applyFont="1" applyBorder="1" applyAlignment="1">
      <alignment horizontal="right" vertical="center" wrapText="1" indent="2"/>
    </xf>
    <xf numFmtId="167" fontId="16" fillId="0" borderId="2" xfId="2" applyNumberFormat="1" applyFont="1" applyBorder="1" applyAlignment="1">
      <alignment horizontal="right" vertical="center" wrapText="1" indent="2"/>
    </xf>
    <xf numFmtId="167" fontId="15" fillId="0" borderId="0" xfId="0" applyNumberFormat="1" applyFont="1" applyAlignment="1">
      <alignment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164" fontId="24" fillId="0" borderId="0" xfId="0" applyNumberFormat="1" applyFont="1" applyFill="1" applyAlignment="1">
      <alignment vertical="center" wrapText="1"/>
    </xf>
    <xf numFmtId="49" fontId="30" fillId="0" borderId="2" xfId="2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>
      <alignment vertical="center" wrapText="1"/>
    </xf>
    <xf numFmtId="4" fontId="32" fillId="0" borderId="2" xfId="4" applyNumberFormat="1" applyFont="1" applyFill="1" applyBorder="1" applyAlignment="1">
      <alignment horizontal="center" vertical="center" wrapText="1"/>
    </xf>
    <xf numFmtId="164" fontId="32" fillId="0" borderId="2" xfId="2" applyFont="1" applyFill="1" applyBorder="1" applyAlignment="1" applyProtection="1">
      <alignment vertical="center" wrapText="1"/>
      <protection locked="0"/>
    </xf>
    <xf numFmtId="164" fontId="3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34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165" fontId="22" fillId="0" borderId="5" xfId="0" applyNumberFormat="1" applyFont="1" applyFill="1" applyBorder="1" applyAlignment="1">
      <alignment horizontal="left" vertical="center" wrapText="1"/>
    </xf>
    <xf numFmtId="4" fontId="35" fillId="0" borderId="2" xfId="4" applyNumberFormat="1" applyFont="1" applyFill="1" applyBorder="1" applyAlignment="1">
      <alignment horizontal="center" vertical="center" wrapText="1"/>
    </xf>
    <xf numFmtId="168" fontId="35" fillId="0" borderId="2" xfId="2" applyNumberFormat="1" applyFont="1" applyFill="1" applyBorder="1" applyAlignment="1" applyProtection="1">
      <alignment horizontal="center" vertical="center" wrapText="1"/>
      <protection locked="0"/>
    </xf>
    <xf numFmtId="168" fontId="36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9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4" fillId="0" borderId="6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49" fontId="24" fillId="0" borderId="6" xfId="0" applyNumberFormat="1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wrapText="1"/>
    </xf>
    <xf numFmtId="4" fontId="17" fillId="0" borderId="4" xfId="3" applyNumberFormat="1" applyFont="1" applyFill="1" applyBorder="1" applyAlignment="1">
      <alignment horizontal="center" vertical="center" wrapText="1"/>
    </xf>
    <xf numFmtId="4" fontId="17" fillId="0" borderId="3" xfId="3" applyNumberFormat="1" applyFont="1" applyFill="1" applyBorder="1" applyAlignment="1">
      <alignment horizontal="center" vertical="center" wrapText="1"/>
    </xf>
    <xf numFmtId="4" fontId="17" fillId="0" borderId="4" xfId="3" applyNumberFormat="1" applyFont="1" applyFill="1" applyBorder="1" applyAlignment="1">
      <alignment horizontal="left" vertical="center" wrapText="1"/>
    </xf>
    <xf numFmtId="4" fontId="17" fillId="0" borderId="3" xfId="3" applyNumberFormat="1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4" fontId="17" fillId="0" borderId="4" xfId="4" applyNumberFormat="1" applyFont="1" applyFill="1" applyBorder="1" applyAlignment="1">
      <alignment horizontal="center" vertical="center" wrapText="1"/>
    </xf>
    <xf numFmtId="4" fontId="17" fillId="0" borderId="3" xfId="4" applyNumberFormat="1" applyFont="1" applyFill="1" applyBorder="1" applyAlignment="1">
      <alignment horizontal="center" vertical="center" wrapText="1"/>
    </xf>
    <xf numFmtId="4" fontId="17" fillId="0" borderId="4" xfId="4" applyNumberFormat="1" applyFont="1" applyFill="1" applyBorder="1" applyAlignment="1">
      <alignment horizontal="left" vertical="center" wrapText="1"/>
    </xf>
    <xf numFmtId="4" fontId="17" fillId="0" borderId="3" xfId="4" applyNumberFormat="1" applyFont="1" applyFill="1" applyBorder="1" applyAlignment="1">
      <alignment horizontal="left" vertical="center" wrapText="1"/>
    </xf>
    <xf numFmtId="4" fontId="17" fillId="0" borderId="6" xfId="4" applyNumberFormat="1" applyFont="1" applyFill="1" applyBorder="1" applyAlignment="1">
      <alignment horizontal="center" vertical="center" wrapText="1"/>
    </xf>
    <xf numFmtId="4" fontId="17" fillId="0" borderId="7" xfId="4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299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6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9" customWidth="1"/>
    <col min="3" max="16384" width="9.140625" style="9" hidden="1"/>
  </cols>
  <sheetData>
    <row r="1" spans="1:3" ht="18" customHeight="1" x14ac:dyDescent="0.25">
      <c r="A1" s="80" t="s">
        <v>35</v>
      </c>
      <c r="B1" s="80"/>
      <c r="C1" s="8"/>
    </row>
    <row r="2" spans="1:3" ht="14.25" customHeight="1" x14ac:dyDescent="0.25">
      <c r="A2" s="86" t="s">
        <v>78</v>
      </c>
      <c r="B2" s="87"/>
      <c r="C2" s="8"/>
    </row>
    <row r="3" spans="1:3" ht="25.5" customHeight="1" x14ac:dyDescent="0.25">
      <c r="A3" s="81" t="s">
        <v>79</v>
      </c>
      <c r="B3" s="12" t="s">
        <v>103</v>
      </c>
      <c r="C3" s="58"/>
    </row>
    <row r="4" spans="1:3" ht="14.25" customHeight="1" x14ac:dyDescent="0.25">
      <c r="A4" s="83"/>
      <c r="B4" s="16" t="s">
        <v>105</v>
      </c>
    </row>
    <row r="5" spans="1:3" ht="14.25" customHeight="1" x14ac:dyDescent="0.25">
      <c r="A5" s="81" t="s">
        <v>80</v>
      </c>
      <c r="B5" s="30" t="s">
        <v>5</v>
      </c>
    </row>
    <row r="6" spans="1:3" ht="14.25" customHeight="1" x14ac:dyDescent="0.25">
      <c r="A6" s="82"/>
      <c r="B6" s="16" t="s">
        <v>87</v>
      </c>
    </row>
    <row r="7" spans="1:3" ht="14.25" customHeight="1" x14ac:dyDescent="0.25">
      <c r="A7" s="82"/>
      <c r="B7" s="41" t="s">
        <v>90</v>
      </c>
    </row>
    <row r="8" spans="1:3" ht="14.25" customHeight="1" x14ac:dyDescent="0.25">
      <c r="A8" s="82"/>
      <c r="B8" s="55" t="s">
        <v>104</v>
      </c>
    </row>
    <row r="9" spans="1:3" ht="14.25" customHeight="1" x14ac:dyDescent="0.25">
      <c r="A9" s="82"/>
      <c r="B9" s="16" t="s">
        <v>6</v>
      </c>
    </row>
    <row r="10" spans="1:3" ht="28.5" customHeight="1" x14ac:dyDescent="0.25">
      <c r="A10" s="83"/>
      <c r="B10" s="31" t="s">
        <v>7</v>
      </c>
    </row>
    <row r="11" spans="1:3" ht="14.25" customHeight="1" x14ac:dyDescent="0.25">
      <c r="A11" s="84" t="s">
        <v>73</v>
      </c>
      <c r="B11" s="85"/>
    </row>
    <row r="12" spans="1:3" ht="42.75" customHeight="1" x14ac:dyDescent="0.25">
      <c r="A12" s="81" t="s">
        <v>8</v>
      </c>
      <c r="B12" s="30" t="s">
        <v>9</v>
      </c>
    </row>
    <row r="13" spans="1:3" ht="14.25" customHeight="1" x14ac:dyDescent="0.25">
      <c r="A13" s="82"/>
      <c r="B13" s="33" t="s">
        <v>34</v>
      </c>
    </row>
    <row r="14" spans="1:3" ht="42.75" customHeight="1" x14ac:dyDescent="0.25">
      <c r="A14" s="83"/>
      <c r="B14" s="31" t="s">
        <v>89</v>
      </c>
    </row>
    <row r="15" spans="1:3" ht="14.25" customHeight="1" x14ac:dyDescent="0.25">
      <c r="A15" s="84" t="s">
        <v>74</v>
      </c>
      <c r="B15" s="85"/>
    </row>
    <row r="16" spans="1:3" ht="14.25" customHeight="1" x14ac:dyDescent="0.25">
      <c r="A16" s="81" t="s">
        <v>10</v>
      </c>
      <c r="B16" s="30" t="s">
        <v>11</v>
      </c>
    </row>
    <row r="17" spans="1:2" ht="42.75" customHeight="1" x14ac:dyDescent="0.25">
      <c r="A17" s="82"/>
      <c r="B17" s="16" t="s">
        <v>83</v>
      </c>
    </row>
    <row r="18" spans="1:2" ht="14.25" customHeight="1" x14ac:dyDescent="0.25">
      <c r="A18" s="82"/>
      <c r="B18" s="16" t="s">
        <v>12</v>
      </c>
    </row>
    <row r="19" spans="1:2" ht="14.25" customHeight="1" x14ac:dyDescent="0.25">
      <c r="A19" s="82"/>
      <c r="B19" s="56" t="s">
        <v>59</v>
      </c>
    </row>
    <row r="20" spans="1:2" ht="28.5" customHeight="1" x14ac:dyDescent="0.25">
      <c r="A20" s="82"/>
      <c r="B20" s="56" t="s">
        <v>60</v>
      </c>
    </row>
    <row r="21" spans="1:2" ht="28.5" customHeight="1" x14ac:dyDescent="0.25">
      <c r="A21" s="82"/>
      <c r="B21" s="56" t="s">
        <v>61</v>
      </c>
    </row>
    <row r="22" spans="1:2" ht="42.75" customHeight="1" x14ac:dyDescent="0.25">
      <c r="A22" s="83"/>
      <c r="B22" s="31" t="s">
        <v>67</v>
      </c>
    </row>
    <row r="23" spans="1:2" ht="14.25" customHeight="1" x14ac:dyDescent="0.25">
      <c r="A23" s="81" t="s">
        <v>13</v>
      </c>
      <c r="B23" s="30" t="s">
        <v>31</v>
      </c>
    </row>
    <row r="24" spans="1:2" ht="29.25" customHeight="1" x14ac:dyDescent="0.25">
      <c r="A24" s="82"/>
      <c r="B24" s="56" t="s">
        <v>95</v>
      </c>
    </row>
    <row r="25" spans="1:2" ht="14.25" customHeight="1" x14ac:dyDescent="0.25">
      <c r="A25" s="82"/>
      <c r="B25" s="16" t="s">
        <v>32</v>
      </c>
    </row>
    <row r="26" spans="1:2" ht="14.25" customHeight="1" x14ac:dyDescent="0.25">
      <c r="A26" s="82"/>
      <c r="B26" s="56" t="s">
        <v>99</v>
      </c>
    </row>
    <row r="27" spans="1:2" ht="14.25" customHeight="1" x14ac:dyDescent="0.25">
      <c r="A27" s="82"/>
      <c r="B27" s="56" t="s">
        <v>96</v>
      </c>
    </row>
    <row r="28" spans="1:2" ht="14.25" customHeight="1" x14ac:dyDescent="0.25">
      <c r="A28" s="82"/>
      <c r="B28" s="56" t="s">
        <v>97</v>
      </c>
    </row>
    <row r="29" spans="1:2" ht="28.5" customHeight="1" x14ac:dyDescent="0.25">
      <c r="A29" s="82"/>
      <c r="B29" s="56" t="s">
        <v>98</v>
      </c>
    </row>
    <row r="30" spans="1:2" ht="57" customHeight="1" x14ac:dyDescent="0.25">
      <c r="A30" s="82"/>
      <c r="B30" s="57" t="s">
        <v>130</v>
      </c>
    </row>
    <row r="31" spans="1:2" ht="14.25" customHeight="1" x14ac:dyDescent="0.25">
      <c r="A31" s="82"/>
      <c r="B31" s="56" t="s">
        <v>131</v>
      </c>
    </row>
    <row r="32" spans="1:2" ht="14.25" customHeight="1" x14ac:dyDescent="0.25">
      <c r="A32" s="83"/>
      <c r="B32" s="57" t="s">
        <v>112</v>
      </c>
    </row>
    <row r="33" spans="1:2" ht="71.25" customHeight="1" x14ac:dyDescent="0.25">
      <c r="A33" s="26" t="s">
        <v>101</v>
      </c>
      <c r="B33" s="51" t="s">
        <v>102</v>
      </c>
    </row>
    <row r="34" spans="1:2" ht="28.5" customHeight="1" x14ac:dyDescent="0.25">
      <c r="A34" s="81" t="s">
        <v>14</v>
      </c>
      <c r="B34" s="30" t="s">
        <v>33</v>
      </c>
    </row>
    <row r="35" spans="1:2" ht="14.25" customHeight="1" x14ac:dyDescent="0.25">
      <c r="A35" s="82"/>
      <c r="B35" s="56" t="s">
        <v>62</v>
      </c>
    </row>
    <row r="36" spans="1:2" ht="14.25" customHeight="1" x14ac:dyDescent="0.25">
      <c r="A36" s="82"/>
      <c r="B36" s="56" t="s">
        <v>69</v>
      </c>
    </row>
    <row r="37" spans="1:2" ht="28.5" customHeight="1" x14ac:dyDescent="0.25">
      <c r="A37" s="82"/>
      <c r="B37" s="56" t="s">
        <v>107</v>
      </c>
    </row>
    <row r="38" spans="1:2" ht="14.25" customHeight="1" x14ac:dyDescent="0.25">
      <c r="A38" s="83"/>
      <c r="B38" s="56" t="s">
        <v>106</v>
      </c>
    </row>
    <row r="39" spans="1:2" ht="14.25" customHeight="1" x14ac:dyDescent="0.25">
      <c r="A39" s="84" t="s">
        <v>75</v>
      </c>
      <c r="B39" s="85"/>
    </row>
    <row r="40" spans="1:2" ht="14.25" customHeight="1" x14ac:dyDescent="0.25">
      <c r="A40" s="81" t="s">
        <v>15</v>
      </c>
      <c r="B40" s="30" t="s">
        <v>16</v>
      </c>
    </row>
    <row r="41" spans="1:2" ht="42.75" customHeight="1" x14ac:dyDescent="0.25">
      <c r="A41" s="82"/>
      <c r="B41" s="16" t="s">
        <v>92</v>
      </c>
    </row>
    <row r="42" spans="1:2" ht="28.5" customHeight="1" x14ac:dyDescent="0.25">
      <c r="A42" s="82"/>
      <c r="B42" s="16" t="s">
        <v>57</v>
      </c>
    </row>
    <row r="43" spans="1:2" ht="14.25" customHeight="1" x14ac:dyDescent="0.25">
      <c r="A43" s="83"/>
      <c r="B43" s="32" t="str">
        <f>$B$8</f>
        <v>tender-299@foxtrot.kiev.ua</v>
      </c>
    </row>
    <row r="44" spans="1:2" ht="14.25" customHeight="1" x14ac:dyDescent="0.25">
      <c r="A44" s="81" t="s">
        <v>17</v>
      </c>
      <c r="B44" s="48" t="s">
        <v>91</v>
      </c>
    </row>
    <row r="45" spans="1:2" ht="14.25" customHeight="1" x14ac:dyDescent="0.25">
      <c r="A45" s="82"/>
      <c r="B45" s="41" t="s">
        <v>82</v>
      </c>
    </row>
    <row r="46" spans="1:2" ht="14.25" customHeight="1" x14ac:dyDescent="0.25">
      <c r="A46" s="82"/>
      <c r="B46" s="76">
        <v>43000</v>
      </c>
    </row>
    <row r="47" spans="1:2" ht="42.75" customHeight="1" x14ac:dyDescent="0.25">
      <c r="A47" s="83"/>
      <c r="B47" s="49" t="s">
        <v>84</v>
      </c>
    </row>
    <row r="48" spans="1:2" ht="71.25" customHeight="1" x14ac:dyDescent="0.25">
      <c r="A48" s="81" t="s">
        <v>18</v>
      </c>
      <c r="B48" s="30" t="s">
        <v>81</v>
      </c>
    </row>
    <row r="49" spans="1:2" ht="28.5" customHeight="1" x14ac:dyDescent="0.25">
      <c r="A49" s="82"/>
      <c r="B49" s="16" t="s">
        <v>19</v>
      </c>
    </row>
    <row r="50" spans="1:2" ht="14.25" customHeight="1" x14ac:dyDescent="0.25">
      <c r="A50" s="83"/>
      <c r="B50" s="16" t="s">
        <v>20</v>
      </c>
    </row>
    <row r="51" spans="1:2" ht="14.25" customHeight="1" x14ac:dyDescent="0.25">
      <c r="A51" s="84" t="s">
        <v>76</v>
      </c>
      <c r="B51" s="85"/>
    </row>
    <row r="52" spans="1:2" ht="42.75" customHeight="1" x14ac:dyDescent="0.25">
      <c r="A52" s="81" t="s">
        <v>21</v>
      </c>
      <c r="B52" s="35" t="s">
        <v>110</v>
      </c>
    </row>
    <row r="53" spans="1:2" ht="42.75" customHeight="1" x14ac:dyDescent="0.25">
      <c r="A53" s="82"/>
      <c r="B53" s="34" t="s">
        <v>109</v>
      </c>
    </row>
    <row r="54" spans="1:2" ht="28.5" customHeight="1" x14ac:dyDescent="0.25">
      <c r="A54" s="82"/>
      <c r="B54" s="34" t="s">
        <v>56</v>
      </c>
    </row>
    <row r="55" spans="1:2" ht="14.25" customHeight="1" x14ac:dyDescent="0.25">
      <c r="A55" s="83"/>
      <c r="B55" s="36" t="s">
        <v>68</v>
      </c>
    </row>
    <row r="56" spans="1:2" ht="57" customHeight="1" x14ac:dyDescent="0.25">
      <c r="A56" s="17" t="s">
        <v>22</v>
      </c>
      <c r="B56" s="16" t="s">
        <v>23</v>
      </c>
    </row>
    <row r="57" spans="1:2" ht="14.25" customHeight="1" x14ac:dyDescent="0.25">
      <c r="A57" s="81" t="s">
        <v>24</v>
      </c>
      <c r="B57" s="30" t="s">
        <v>25</v>
      </c>
    </row>
    <row r="58" spans="1:2" ht="28.5" customHeight="1" x14ac:dyDescent="0.25">
      <c r="A58" s="82"/>
      <c r="B58" s="56" t="s">
        <v>63</v>
      </c>
    </row>
    <row r="59" spans="1:2" ht="14.25" customHeight="1" x14ac:dyDescent="0.25">
      <c r="A59" s="82"/>
      <c r="B59" s="56" t="s">
        <v>64</v>
      </c>
    </row>
    <row r="60" spans="1:2" ht="42.75" customHeight="1" x14ac:dyDescent="0.25">
      <c r="A60" s="83"/>
      <c r="B60" s="31" t="s">
        <v>54</v>
      </c>
    </row>
    <row r="61" spans="1:2" ht="14.25" customHeight="1" x14ac:dyDescent="0.25">
      <c r="A61" s="81" t="s">
        <v>26</v>
      </c>
      <c r="B61" s="30" t="s">
        <v>27</v>
      </c>
    </row>
    <row r="62" spans="1:2" ht="14.25" customHeight="1" x14ac:dyDescent="0.25">
      <c r="A62" s="82"/>
      <c r="B62" s="56" t="s">
        <v>65</v>
      </c>
    </row>
    <row r="63" spans="1:2" ht="28.5" customHeight="1" x14ac:dyDescent="0.25">
      <c r="A63" s="82"/>
      <c r="B63" s="56" t="s">
        <v>66</v>
      </c>
    </row>
    <row r="64" spans="1:2" ht="42.75" customHeight="1" x14ac:dyDescent="0.25">
      <c r="A64" s="83"/>
      <c r="B64" s="31" t="s">
        <v>28</v>
      </c>
    </row>
    <row r="65" spans="1:2" ht="14.25" customHeight="1" x14ac:dyDescent="0.25">
      <c r="A65" s="84" t="s">
        <v>77</v>
      </c>
      <c r="B65" s="85"/>
    </row>
    <row r="66" spans="1:2" ht="42.75" customHeight="1" x14ac:dyDescent="0.25">
      <c r="A66" s="26" t="s">
        <v>29</v>
      </c>
      <c r="B66" s="29" t="s">
        <v>55</v>
      </c>
    </row>
    <row r="67" spans="1:2" ht="71.25" customHeight="1" x14ac:dyDescent="0.25">
      <c r="A67" s="26" t="s">
        <v>30</v>
      </c>
      <c r="B67" s="29" t="s">
        <v>111</v>
      </c>
    </row>
    <row r="68" spans="1:2" ht="14.25" customHeight="1" x14ac:dyDescent="0.25"/>
    <row r="69" spans="1:2" ht="28.5" customHeight="1" x14ac:dyDescent="0.25">
      <c r="B69" s="50" t="s">
        <v>86</v>
      </c>
    </row>
    <row r="70" spans="1:2" ht="14.25" customHeight="1" x14ac:dyDescent="0.25">
      <c r="B70" s="38" t="s">
        <v>71</v>
      </c>
    </row>
    <row r="71" spans="1:2" hidden="1" x14ac:dyDescent="0.25">
      <c r="B71" s="37"/>
    </row>
    <row r="72" spans="1:2" x14ac:dyDescent="0.25"/>
    <row r="73" spans="1:2" x14ac:dyDescent="0.25"/>
    <row r="74" spans="1:2" x14ac:dyDescent="0.25"/>
    <row r="75" spans="1:2" x14ac:dyDescent="0.25"/>
    <row r="76" spans="1:2" x14ac:dyDescent="0.25"/>
  </sheetData>
  <mergeCells count="19">
    <mergeCell ref="A57:A60"/>
    <mergeCell ref="A61:A64"/>
    <mergeCell ref="A65:B65"/>
    <mergeCell ref="A52:A55"/>
    <mergeCell ref="A48:A50"/>
    <mergeCell ref="A1:B1"/>
    <mergeCell ref="A16:A22"/>
    <mergeCell ref="A51:B51"/>
    <mergeCell ref="A39:B39"/>
    <mergeCell ref="A40:A43"/>
    <mergeCell ref="A11:B11"/>
    <mergeCell ref="A12:A14"/>
    <mergeCell ref="A15:B15"/>
    <mergeCell ref="A23:A32"/>
    <mergeCell ref="A34:A38"/>
    <mergeCell ref="A2:B2"/>
    <mergeCell ref="A5:A10"/>
    <mergeCell ref="A44:A47"/>
    <mergeCell ref="A3:A4"/>
  </mergeCells>
  <conditionalFormatting sqref="B46">
    <cfRule type="containsBlanks" dxfId="12" priority="2">
      <formula>LEN(TRIM(B46))=0</formula>
    </cfRule>
  </conditionalFormatting>
  <dataValidations count="2">
    <dataValidation allowBlank="1" showInputMessage="1" showErrorMessage="1" promptTitle="Наступний день" prompt="після подачі пропозицій." sqref="B46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3" r:id="rId1"/>
    <hyperlink ref="B22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8" r:id="rId2"/>
    <hyperlink ref="B55" r:id="rId3"/>
    <hyperlink ref="B43" r:id="rId4" display="tender-______@foxtrot.kiev.ua"/>
    <hyperlink ref="B70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9"/>
  <sheetViews>
    <sheetView showGridLines="0" showZeros="0" defaultGridColor="0" colorId="22"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3" sqref="D3:H3"/>
    </sheetView>
  </sheetViews>
  <sheetFormatPr defaultRowHeight="12.75" x14ac:dyDescent="0.2"/>
  <cols>
    <col min="1" max="1" width="8.5703125" style="18" customWidth="1"/>
    <col min="2" max="2" width="32.42578125" style="18" customWidth="1"/>
    <col min="3" max="3" width="21.28515625" style="18" customWidth="1"/>
    <col min="4" max="6" width="9.85546875" style="28" customWidth="1"/>
    <col min="7" max="8" width="17.5703125" style="28" customWidth="1"/>
    <col min="9" max="16384" width="9.140625" style="18"/>
  </cols>
  <sheetData>
    <row r="1" spans="1:9" ht="28.5" customHeight="1" x14ac:dyDescent="0.2">
      <c r="A1" s="100" t="s">
        <v>52</v>
      </c>
      <c r="B1" s="100"/>
      <c r="C1" s="100"/>
      <c r="D1" s="99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99"/>
      <c r="F1" s="99"/>
      <c r="G1" s="99"/>
      <c r="H1" s="99"/>
    </row>
    <row r="2" spans="1:9" s="19" customFormat="1" ht="25.5" customHeight="1" x14ac:dyDescent="0.25">
      <c r="A2" s="133" t="str">
        <f>Документація!$B$3</f>
        <v>Пальне</v>
      </c>
      <c r="B2" s="133"/>
      <c r="C2" s="133"/>
      <c r="D2" s="109" t="str">
        <f>IF($C$3=0,"Обов'язково мають бути заповнені всі промарковані поля.","")</f>
        <v>Обов'язково мають бути заповнені всі промарковані поля.</v>
      </c>
      <c r="E2" s="109"/>
      <c r="F2" s="109"/>
      <c r="G2" s="109"/>
      <c r="H2" s="109"/>
      <c r="I2" s="59"/>
    </row>
    <row r="3" spans="1:9" s="19" customFormat="1" ht="25.5" customHeight="1" x14ac:dyDescent="0.25">
      <c r="A3" s="104" t="s">
        <v>38</v>
      </c>
      <c r="B3" s="105"/>
      <c r="C3" s="135"/>
      <c r="D3" s="106"/>
      <c r="E3" s="107"/>
      <c r="F3" s="107"/>
      <c r="G3" s="107"/>
      <c r="H3" s="108"/>
      <c r="I3" s="59"/>
    </row>
    <row r="4" spans="1:9" s="19" customFormat="1" ht="12.75" customHeight="1" x14ac:dyDescent="0.25">
      <c r="A4" s="97" t="s">
        <v>39</v>
      </c>
      <c r="B4" s="98"/>
      <c r="C4" s="134"/>
      <c r="D4" s="88"/>
      <c r="E4" s="89"/>
      <c r="F4" s="89"/>
      <c r="G4" s="89"/>
      <c r="H4" s="90"/>
    </row>
    <row r="5" spans="1:9" s="19" customFormat="1" ht="12.75" customHeight="1" x14ac:dyDescent="0.25">
      <c r="A5" s="97" t="s">
        <v>40</v>
      </c>
      <c r="B5" s="98"/>
      <c r="C5" s="134"/>
      <c r="D5" s="88"/>
      <c r="E5" s="89"/>
      <c r="F5" s="89"/>
      <c r="G5" s="89"/>
      <c r="H5" s="90"/>
    </row>
    <row r="6" spans="1:9" s="19" customFormat="1" ht="12.75" customHeight="1" x14ac:dyDescent="0.25">
      <c r="A6" s="97" t="s">
        <v>41</v>
      </c>
      <c r="B6" s="98"/>
      <c r="C6" s="134"/>
      <c r="D6" s="101"/>
      <c r="E6" s="102"/>
      <c r="F6" s="102"/>
      <c r="G6" s="102"/>
      <c r="H6" s="103"/>
    </row>
    <row r="7" spans="1:9" s="19" customFormat="1" ht="12.75" customHeight="1" x14ac:dyDescent="0.25">
      <c r="A7" s="97" t="s">
        <v>42</v>
      </c>
      <c r="B7" s="98"/>
      <c r="C7" s="134"/>
      <c r="D7" s="88"/>
      <c r="E7" s="89"/>
      <c r="F7" s="89"/>
      <c r="G7" s="89"/>
      <c r="H7" s="90"/>
    </row>
    <row r="8" spans="1:9" s="19" customFormat="1" ht="12.75" customHeight="1" x14ac:dyDescent="0.25">
      <c r="A8" s="97" t="s">
        <v>43</v>
      </c>
      <c r="B8" s="98"/>
      <c r="C8" s="134"/>
      <c r="D8" s="88"/>
      <c r="E8" s="89"/>
      <c r="F8" s="89"/>
      <c r="G8" s="89"/>
      <c r="H8" s="90"/>
    </row>
    <row r="9" spans="1:9" s="19" customFormat="1" ht="12.75" customHeight="1" x14ac:dyDescent="0.25">
      <c r="A9" s="97" t="s">
        <v>58</v>
      </c>
      <c r="B9" s="98"/>
      <c r="C9" s="134"/>
      <c r="D9" s="101"/>
      <c r="E9" s="102"/>
      <c r="F9" s="102"/>
      <c r="G9" s="102"/>
      <c r="H9" s="103"/>
    </row>
    <row r="10" spans="1:9" s="19" customFormat="1" ht="12.75" customHeight="1" x14ac:dyDescent="0.25">
      <c r="A10" s="97" t="s">
        <v>44</v>
      </c>
      <c r="B10" s="98"/>
      <c r="C10" s="134"/>
      <c r="D10" s="88"/>
      <c r="E10" s="89"/>
      <c r="F10" s="89"/>
      <c r="G10" s="89"/>
      <c r="H10" s="90"/>
    </row>
    <row r="11" spans="1:9" s="19" customFormat="1" ht="12.75" customHeight="1" x14ac:dyDescent="0.25">
      <c r="A11" s="97" t="s">
        <v>48</v>
      </c>
      <c r="B11" s="98"/>
      <c r="C11" s="134"/>
      <c r="D11" s="101"/>
      <c r="E11" s="102"/>
      <c r="F11" s="102"/>
      <c r="G11" s="102"/>
      <c r="H11" s="103"/>
    </row>
    <row r="12" spans="1:9" s="19" customFormat="1" ht="12.75" customHeight="1" x14ac:dyDescent="0.25">
      <c r="A12" s="97" t="s">
        <v>49</v>
      </c>
      <c r="B12" s="98"/>
      <c r="C12" s="134"/>
      <c r="D12" s="110"/>
      <c r="E12" s="111"/>
      <c r="F12" s="111"/>
      <c r="G12" s="111"/>
      <c r="H12" s="112"/>
    </row>
    <row r="13" spans="1:9" s="19" customFormat="1" ht="12.75" customHeight="1" x14ac:dyDescent="0.25">
      <c r="A13" s="97" t="s">
        <v>72</v>
      </c>
      <c r="B13" s="98"/>
      <c r="C13" s="134"/>
      <c r="D13" s="91"/>
      <c r="E13" s="92"/>
      <c r="F13" s="92"/>
      <c r="G13" s="92"/>
      <c r="H13" s="93"/>
    </row>
    <row r="14" spans="1:9" s="19" customFormat="1" ht="12.75" customHeight="1" x14ac:dyDescent="0.25">
      <c r="A14" s="97" t="s">
        <v>45</v>
      </c>
      <c r="B14" s="98"/>
      <c r="C14" s="134"/>
      <c r="D14" s="91"/>
      <c r="E14" s="92"/>
      <c r="F14" s="92"/>
      <c r="G14" s="92"/>
      <c r="H14" s="93"/>
    </row>
    <row r="15" spans="1:9" s="19" customFormat="1" ht="12.75" customHeight="1" x14ac:dyDescent="0.25">
      <c r="A15" s="97" t="s">
        <v>53</v>
      </c>
      <c r="B15" s="98"/>
      <c r="C15" s="134"/>
      <c r="D15" s="91"/>
      <c r="E15" s="92"/>
      <c r="F15" s="92"/>
      <c r="G15" s="92"/>
      <c r="H15" s="93"/>
    </row>
    <row r="16" spans="1:9" s="19" customFormat="1" ht="12.75" customHeight="1" x14ac:dyDescent="0.25">
      <c r="A16" s="97" t="s">
        <v>46</v>
      </c>
      <c r="B16" s="98"/>
      <c r="C16" s="134"/>
      <c r="D16" s="91"/>
      <c r="E16" s="92"/>
      <c r="F16" s="92"/>
      <c r="G16" s="92"/>
      <c r="H16" s="93"/>
    </row>
    <row r="17" spans="1:9" s="19" customFormat="1" ht="12.75" customHeight="1" x14ac:dyDescent="0.25">
      <c r="A17" s="97" t="s">
        <v>47</v>
      </c>
      <c r="B17" s="98"/>
      <c r="C17" s="134"/>
      <c r="D17" s="91"/>
      <c r="E17" s="92"/>
      <c r="F17" s="92"/>
      <c r="G17" s="92"/>
      <c r="H17" s="93"/>
    </row>
    <row r="18" spans="1:9" s="19" customFormat="1" ht="12.75" customHeight="1" x14ac:dyDescent="0.25">
      <c r="A18" s="97" t="s">
        <v>93</v>
      </c>
      <c r="B18" s="98"/>
      <c r="C18" s="134"/>
      <c r="D18" s="91"/>
      <c r="E18" s="92"/>
      <c r="F18" s="92"/>
      <c r="G18" s="92"/>
      <c r="H18" s="93"/>
    </row>
    <row r="19" spans="1:9" ht="25.5" customHeight="1" x14ac:dyDescent="0.2">
      <c r="A19" s="94" t="s">
        <v>129</v>
      </c>
      <c r="B19" s="95"/>
      <c r="C19" s="96"/>
      <c r="D19" s="88"/>
      <c r="E19" s="89"/>
      <c r="F19" s="89"/>
      <c r="G19" s="89"/>
      <c r="H19" s="90"/>
    </row>
    <row r="20" spans="1:9" ht="12.75" customHeight="1" x14ac:dyDescent="0.2">
      <c r="A20" s="94" t="s">
        <v>138</v>
      </c>
      <c r="B20" s="95"/>
      <c r="C20" s="96"/>
      <c r="D20" s="88"/>
      <c r="E20" s="89"/>
      <c r="F20" s="89"/>
      <c r="G20" s="89"/>
      <c r="H20" s="90"/>
    </row>
    <row r="21" spans="1:9" ht="25.5" customHeight="1" x14ac:dyDescent="0.2">
      <c r="A21" s="94" t="s">
        <v>135</v>
      </c>
      <c r="B21" s="95"/>
      <c r="C21" s="96"/>
      <c r="D21" s="88"/>
      <c r="E21" s="89"/>
      <c r="F21" s="89"/>
      <c r="G21" s="89"/>
      <c r="H21" s="90"/>
    </row>
    <row r="22" spans="1:9" ht="12.75" customHeight="1" x14ac:dyDescent="0.2">
      <c r="A22" s="94" t="s">
        <v>108</v>
      </c>
      <c r="B22" s="95"/>
      <c r="C22" s="96"/>
      <c r="D22" s="88"/>
      <c r="E22" s="89"/>
      <c r="F22" s="89"/>
      <c r="G22" s="89"/>
      <c r="H22" s="90"/>
    </row>
    <row r="23" spans="1:9" ht="25.5" customHeight="1" x14ac:dyDescent="0.2">
      <c r="A23" s="94" t="s">
        <v>136</v>
      </c>
      <c r="B23" s="95"/>
      <c r="C23" s="96"/>
      <c r="D23" s="88"/>
      <c r="E23" s="89"/>
      <c r="F23" s="89"/>
      <c r="G23" s="89"/>
      <c r="H23" s="90"/>
    </row>
    <row r="24" spans="1:9" ht="25.5" customHeight="1" x14ac:dyDescent="0.2">
      <c r="A24" s="94" t="s">
        <v>137</v>
      </c>
      <c r="B24" s="95"/>
      <c r="C24" s="96"/>
      <c r="D24" s="88"/>
      <c r="E24" s="89"/>
      <c r="F24" s="89"/>
      <c r="G24" s="89"/>
      <c r="H24" s="90"/>
    </row>
    <row r="25" spans="1:9" ht="38.25" customHeight="1" x14ac:dyDescent="0.2">
      <c r="A25" s="94" t="s">
        <v>128</v>
      </c>
      <c r="B25" s="95"/>
      <c r="C25" s="96"/>
      <c r="D25" s="88"/>
      <c r="E25" s="89"/>
      <c r="F25" s="89"/>
      <c r="G25" s="89"/>
      <c r="H25" s="90"/>
    </row>
    <row r="26" spans="1:9" ht="38.25" customHeight="1" x14ac:dyDescent="0.2">
      <c r="A26" s="94" t="s">
        <v>100</v>
      </c>
      <c r="B26" s="95"/>
      <c r="C26" s="96"/>
      <c r="D26" s="88"/>
      <c r="E26" s="89"/>
      <c r="F26" s="89"/>
      <c r="G26" s="89"/>
      <c r="H26" s="90"/>
    </row>
    <row r="27" spans="1:9" ht="12.75" customHeight="1" x14ac:dyDescent="0.2">
      <c r="A27" s="116" t="s">
        <v>126</v>
      </c>
      <c r="B27" s="118" t="s">
        <v>113</v>
      </c>
      <c r="C27" s="118" t="s">
        <v>114</v>
      </c>
      <c r="D27" s="120" t="s">
        <v>115</v>
      </c>
      <c r="E27" s="126" t="s">
        <v>117</v>
      </c>
      <c r="F27" s="127"/>
      <c r="G27" s="122" t="s">
        <v>116</v>
      </c>
      <c r="H27" s="124" t="s">
        <v>94</v>
      </c>
    </row>
    <row r="28" spans="1:9" ht="12.75" customHeight="1" x14ac:dyDescent="0.2">
      <c r="A28" s="117"/>
      <c r="B28" s="119"/>
      <c r="C28" s="119"/>
      <c r="D28" s="121"/>
      <c r="E28" s="66" t="s">
        <v>118</v>
      </c>
      <c r="F28" s="77" t="s">
        <v>119</v>
      </c>
      <c r="G28" s="123"/>
      <c r="H28" s="125"/>
    </row>
    <row r="29" spans="1:9" ht="12.75" customHeight="1" x14ac:dyDescent="0.2">
      <c r="A29" s="113" t="s">
        <v>125</v>
      </c>
      <c r="B29" s="20" t="s">
        <v>120</v>
      </c>
      <c r="C29" s="53">
        <v>98818</v>
      </c>
      <c r="D29" s="27"/>
      <c r="E29" s="67"/>
      <c r="F29" s="78">
        <f>IFERROR(E29/D29,0)</f>
        <v>0</v>
      </c>
      <c r="G29" s="27">
        <f>(D29-E29)*$C29</f>
        <v>0</v>
      </c>
      <c r="H29" s="64"/>
      <c r="I29" s="54"/>
    </row>
    <row r="30" spans="1:9" ht="12.75" customHeight="1" x14ac:dyDescent="0.2">
      <c r="A30" s="114"/>
      <c r="B30" s="20" t="s">
        <v>121</v>
      </c>
      <c r="C30" s="53">
        <v>3569</v>
      </c>
      <c r="D30" s="27"/>
      <c r="E30" s="67"/>
      <c r="F30" s="78">
        <f t="shared" ref="F30:F33" si="0">IFERROR(E30/D30,0)</f>
        <v>0</v>
      </c>
      <c r="G30" s="27">
        <f t="shared" ref="G30:G37" si="1">(D30-E30)*$C30</f>
        <v>0</v>
      </c>
      <c r="H30" s="64"/>
      <c r="I30" s="54"/>
    </row>
    <row r="31" spans="1:9" ht="12.75" customHeight="1" x14ac:dyDescent="0.2">
      <c r="A31" s="114"/>
      <c r="B31" s="21" t="s">
        <v>122</v>
      </c>
      <c r="C31" s="53">
        <v>192316</v>
      </c>
      <c r="D31" s="27"/>
      <c r="E31" s="67"/>
      <c r="F31" s="78">
        <f t="shared" si="0"/>
        <v>0</v>
      </c>
      <c r="G31" s="27">
        <f t="shared" si="1"/>
        <v>0</v>
      </c>
      <c r="H31" s="64"/>
      <c r="I31" s="54"/>
    </row>
    <row r="32" spans="1:9" ht="12.75" customHeight="1" x14ac:dyDescent="0.2">
      <c r="A32" s="114"/>
      <c r="B32" s="21" t="s">
        <v>123</v>
      </c>
      <c r="C32" s="53">
        <v>113935</v>
      </c>
      <c r="D32" s="27"/>
      <c r="E32" s="67"/>
      <c r="F32" s="78">
        <f t="shared" si="0"/>
        <v>0</v>
      </c>
      <c r="G32" s="27">
        <f t="shared" si="1"/>
        <v>0</v>
      </c>
      <c r="H32" s="64"/>
      <c r="I32" s="54"/>
    </row>
    <row r="33" spans="1:9" ht="12.75" customHeight="1" x14ac:dyDescent="0.2">
      <c r="A33" s="115"/>
      <c r="B33" s="20" t="s">
        <v>124</v>
      </c>
      <c r="C33" s="53">
        <v>1028359</v>
      </c>
      <c r="D33" s="27"/>
      <c r="E33" s="67"/>
      <c r="F33" s="78">
        <f t="shared" si="0"/>
        <v>0</v>
      </c>
      <c r="G33" s="27">
        <f t="shared" si="1"/>
        <v>0</v>
      </c>
      <c r="H33" s="64"/>
      <c r="I33" s="54"/>
    </row>
    <row r="34" spans="1:9" s="60" customFormat="1" ht="25.5" customHeight="1" x14ac:dyDescent="0.25">
      <c r="A34" s="74"/>
      <c r="C34" s="61" t="s">
        <v>133</v>
      </c>
      <c r="D34" s="62"/>
      <c r="E34" s="68"/>
      <c r="F34" s="79"/>
      <c r="G34" s="63">
        <f>SUM(G29:G33)</f>
        <v>0</v>
      </c>
      <c r="H34" s="65"/>
    </row>
    <row r="35" spans="1:9" ht="12.75" customHeight="1" x14ac:dyDescent="0.2">
      <c r="A35" s="113" t="s">
        <v>127</v>
      </c>
      <c r="B35" s="20" t="s">
        <v>121</v>
      </c>
      <c r="C35" s="52">
        <f>2400+180000+3500</f>
        <v>185900</v>
      </c>
      <c r="D35" s="27"/>
      <c r="E35" s="67"/>
      <c r="F35" s="78">
        <f t="shared" ref="F35:F37" si="2">IFERROR(E35/D35,0)</f>
        <v>0</v>
      </c>
      <c r="G35" s="27">
        <f t="shared" si="1"/>
        <v>0</v>
      </c>
      <c r="H35" s="64"/>
      <c r="I35" s="54"/>
    </row>
    <row r="36" spans="1:9" ht="12.75" customHeight="1" x14ac:dyDescent="0.2">
      <c r="A36" s="114"/>
      <c r="B36" s="20" t="s">
        <v>122</v>
      </c>
      <c r="C36" s="52">
        <v>7000</v>
      </c>
      <c r="D36" s="27"/>
      <c r="E36" s="67"/>
      <c r="F36" s="78">
        <f t="shared" si="2"/>
        <v>0</v>
      </c>
      <c r="G36" s="27">
        <f t="shared" si="1"/>
        <v>0</v>
      </c>
      <c r="H36" s="64"/>
      <c r="I36" s="54"/>
    </row>
    <row r="37" spans="1:9" ht="12.75" customHeight="1" x14ac:dyDescent="0.2">
      <c r="A37" s="115"/>
      <c r="B37" s="21" t="s">
        <v>124</v>
      </c>
      <c r="C37" s="53">
        <f>590000+42000+130000</f>
        <v>762000</v>
      </c>
      <c r="D37" s="27"/>
      <c r="E37" s="67"/>
      <c r="F37" s="78">
        <f t="shared" si="2"/>
        <v>0</v>
      </c>
      <c r="G37" s="27">
        <f t="shared" si="1"/>
        <v>0</v>
      </c>
      <c r="H37" s="64"/>
      <c r="I37" s="54"/>
    </row>
    <row r="38" spans="1:9" ht="25.5" customHeight="1" x14ac:dyDescent="0.35">
      <c r="A38" s="75"/>
      <c r="C38" s="61" t="s">
        <v>132</v>
      </c>
      <c r="G38" s="63">
        <f>SUM(G35:G37)</f>
        <v>0</v>
      </c>
    </row>
    <row r="39" spans="1:9" s="70" customFormat="1" ht="25.5" customHeight="1" x14ac:dyDescent="0.35">
      <c r="A39" s="73"/>
      <c r="C39" s="69" t="s">
        <v>134</v>
      </c>
      <c r="D39" s="71"/>
      <c r="E39" s="71"/>
      <c r="F39" s="71"/>
      <c r="G39" s="72">
        <f>SUM(G38,G34)</f>
        <v>0</v>
      </c>
      <c r="H39" s="71"/>
    </row>
  </sheetData>
  <sheetProtection password="C79F" sheet="1" objects="1" scenarios="1" formatCells="0" formatColumns="0" formatRows="0"/>
  <protectedRanges>
    <protectedRange sqref="D3:H26 D29:E37 H29:H37" name="Диапазон1"/>
  </protectedRanges>
  <mergeCells count="61">
    <mergeCell ref="B27:B28"/>
    <mergeCell ref="A26:C26"/>
    <mergeCell ref="D26:H26"/>
    <mergeCell ref="A24:C24"/>
    <mergeCell ref="A22:C22"/>
    <mergeCell ref="D22:H22"/>
    <mergeCell ref="A21:C21"/>
    <mergeCell ref="D21:H21"/>
    <mergeCell ref="A35:A37"/>
    <mergeCell ref="A29:A33"/>
    <mergeCell ref="A25:C25"/>
    <mergeCell ref="D25:H25"/>
    <mergeCell ref="A23:C23"/>
    <mergeCell ref="D23:H23"/>
    <mergeCell ref="A27:A28"/>
    <mergeCell ref="C27:C28"/>
    <mergeCell ref="D27:D28"/>
    <mergeCell ref="G27:G28"/>
    <mergeCell ref="H27:H28"/>
    <mergeCell ref="E27:F27"/>
    <mergeCell ref="A8:C8"/>
    <mergeCell ref="D12:H12"/>
    <mergeCell ref="D13:H13"/>
    <mergeCell ref="D14:H14"/>
    <mergeCell ref="D15:H15"/>
    <mergeCell ref="D8:H8"/>
    <mergeCell ref="D9:H9"/>
    <mergeCell ref="D10:H10"/>
    <mergeCell ref="D11:H11"/>
    <mergeCell ref="A9:C9"/>
    <mergeCell ref="A10:C10"/>
    <mergeCell ref="D1:H1"/>
    <mergeCell ref="A1:C1"/>
    <mergeCell ref="A2:C2"/>
    <mergeCell ref="A6:C6"/>
    <mergeCell ref="A7:C7"/>
    <mergeCell ref="D6:H6"/>
    <mergeCell ref="D7:H7"/>
    <mergeCell ref="A3:C3"/>
    <mergeCell ref="A4:C4"/>
    <mergeCell ref="A5:C5"/>
    <mergeCell ref="D3:H3"/>
    <mergeCell ref="D4:H4"/>
    <mergeCell ref="D5:H5"/>
    <mergeCell ref="D2:H2"/>
    <mergeCell ref="D24:H24"/>
    <mergeCell ref="D18:H18"/>
    <mergeCell ref="D19:H19"/>
    <mergeCell ref="A19:C19"/>
    <mergeCell ref="A11:C11"/>
    <mergeCell ref="A12:C12"/>
    <mergeCell ref="A13:C13"/>
    <mergeCell ref="A14:C14"/>
    <mergeCell ref="A15:C15"/>
    <mergeCell ref="A16:C16"/>
    <mergeCell ref="A17:C17"/>
    <mergeCell ref="A18:C18"/>
    <mergeCell ref="D17:H17"/>
    <mergeCell ref="D16:H16"/>
    <mergeCell ref="A20:C20"/>
    <mergeCell ref="D20:H20"/>
  </mergeCells>
  <conditionalFormatting sqref="D29 H29 H32:H33 D32:D33 D3:D17 D21:D23 D19 E35:E37">
    <cfRule type="containsBlanks" dxfId="11" priority="22">
      <formula>LEN(TRIM(D3))=0</formula>
    </cfRule>
  </conditionalFormatting>
  <conditionalFormatting sqref="D18">
    <cfRule type="containsBlanks" dxfId="10" priority="18">
      <formula>LEN(TRIM(D18))=0</formula>
    </cfRule>
  </conditionalFormatting>
  <conditionalFormatting sqref="D30 H30">
    <cfRule type="containsBlanks" dxfId="9" priority="16">
      <formula>LEN(TRIM(D30))=0</formula>
    </cfRule>
  </conditionalFormatting>
  <conditionalFormatting sqref="D26">
    <cfRule type="containsBlanks" dxfId="8" priority="13">
      <formula>LEN(TRIM(D26))=0</formula>
    </cfRule>
  </conditionalFormatting>
  <conditionalFormatting sqref="D20">
    <cfRule type="containsBlanks" dxfId="7" priority="12">
      <formula>LEN(TRIM(D20))=0</formula>
    </cfRule>
  </conditionalFormatting>
  <conditionalFormatting sqref="H31 D31">
    <cfRule type="containsBlanks" dxfId="6" priority="11">
      <formula>LEN(TRIM(D31))=0</formula>
    </cfRule>
  </conditionalFormatting>
  <conditionalFormatting sqref="D35 H35">
    <cfRule type="containsBlanks" dxfId="5" priority="10">
      <formula>LEN(TRIM(D35))=0</formula>
    </cfRule>
  </conditionalFormatting>
  <conditionalFormatting sqref="D36 H36">
    <cfRule type="containsBlanks" dxfId="4" priority="9">
      <formula>LEN(TRIM(D36))=0</formula>
    </cfRule>
  </conditionalFormatting>
  <conditionalFormatting sqref="H37 D37">
    <cfRule type="containsBlanks" dxfId="3" priority="8">
      <formula>LEN(TRIM(D37))=0</formula>
    </cfRule>
  </conditionalFormatting>
  <conditionalFormatting sqref="D25">
    <cfRule type="containsBlanks" dxfId="2" priority="7">
      <formula>LEN(TRIM(D25))=0</formula>
    </cfRule>
  </conditionalFormatting>
  <conditionalFormatting sqref="E29:E33">
    <cfRule type="containsBlanks" dxfId="1" priority="5">
      <formula>LEN(TRIM(E29))=0</formula>
    </cfRule>
  </conditionalFormatting>
  <conditionalFormatting sqref="D24">
    <cfRule type="containsBlanks" dxfId="0" priority="1">
      <formula>LEN(TRIM(D24))=0</formula>
    </cfRule>
  </conditionalFormatting>
  <dataValidations count="1">
    <dataValidation type="decimal" operator="greaterThanOrEqual" allowBlank="1" showInputMessage="1" showErrorMessage="1" sqref="D29:D33 D35:D37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75" fitToHeight="1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6" t="s">
        <v>85</v>
      </c>
      <c r="B1" s="45"/>
      <c r="C1" s="24" t="str">
        <f>CONCATENATE("Вхідний № ",RIGHT(LEFT($C$19,10),3),"/_______")</f>
        <v>Вхідний № 299/_______</v>
      </c>
    </row>
    <row r="2" spans="1:3" s="11" customFormat="1" x14ac:dyDescent="0.25">
      <c r="A2" s="47">
        <f>WORKDAY(Документація!$B$46,-1)</f>
        <v>42999</v>
      </c>
      <c r="B2" s="44"/>
      <c r="C2" s="14"/>
    </row>
    <row r="3" spans="1:3" s="11" customFormat="1" x14ac:dyDescent="0.25">
      <c r="A3" s="5"/>
      <c r="B3" s="4"/>
      <c r="C3" s="14" t="s">
        <v>51</v>
      </c>
    </row>
    <row r="4" spans="1:3" ht="67.5" customHeight="1" x14ac:dyDescent="0.25">
      <c r="A4" s="22" t="s">
        <v>0</v>
      </c>
      <c r="B4" s="130">
        <f>'Додаток 1'!$D$3</f>
        <v>0</v>
      </c>
      <c r="C4" s="130"/>
    </row>
    <row r="5" spans="1:3" ht="18" customHeight="1" x14ac:dyDescent="0.25">
      <c r="A5" s="6"/>
      <c r="B5" s="131">
        <f>'Додаток 1'!$D$8</f>
        <v>0</v>
      </c>
      <c r="C5" s="131"/>
    </row>
    <row r="6" spans="1:3" x14ac:dyDescent="0.25">
      <c r="A6" s="14" t="s">
        <v>50</v>
      </c>
      <c r="B6" s="131">
        <f>'Додаток 1'!$D$10</f>
        <v>0</v>
      </c>
      <c r="C6" s="131"/>
    </row>
    <row r="7" spans="1:3" s="2" customFormat="1" ht="18" customHeight="1" x14ac:dyDescent="0.25">
      <c r="A7" s="40"/>
      <c r="B7" s="132">
        <f>'Додаток 1'!$D$11</f>
        <v>0</v>
      </c>
      <c r="C7" s="132"/>
    </row>
    <row r="8" spans="1:3" s="11" customFormat="1" ht="18" customHeight="1" x14ac:dyDescent="0.25">
      <c r="A8" s="40"/>
      <c r="B8" s="131">
        <f>'Додаток 1'!$D$12</f>
        <v>0</v>
      </c>
      <c r="C8" s="131"/>
    </row>
    <row r="9" spans="1:3" s="11" customFormat="1" ht="18" customHeight="1" x14ac:dyDescent="0.25">
      <c r="A9" s="15"/>
      <c r="B9" s="42"/>
      <c r="C9" s="43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28" t="s">
        <v>37</v>
      </c>
      <c r="C11" s="128"/>
    </row>
    <row r="12" spans="1:3" ht="131.25" customHeight="1" x14ac:dyDescent="0.25">
      <c r="A12" s="7"/>
      <c r="B12" s="129" t="str">
        <f>Документація!$B$3</f>
        <v>Пальне</v>
      </c>
      <c r="C12" s="129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3" t="s">
        <v>1</v>
      </c>
      <c r="C14" s="11" t="s">
        <v>36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88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Документація!$B$8</f>
        <v>tender-299@foxtrot.kiev.ua</v>
      </c>
    </row>
    <row r="20" spans="3:3" x14ac:dyDescent="0.25">
      <c r="C20" s="25" t="s">
        <v>70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2017-09-13T08:15:17Z</dcterms:modified>
</cp:coreProperties>
</file>