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632" activeTab="4"/>
  </bookViews>
  <sheets>
    <sheet name="Документація" sheetId="8" r:id="rId1"/>
    <sheet name="Додаток 1" sheetId="3" r:id="rId2"/>
    <sheet name="Вид 1" sheetId="19" r:id="rId3"/>
    <sheet name="Вид 2" sheetId="20" r:id="rId4"/>
    <sheet name="Вид 3" sheetId="24" r:id="rId5"/>
    <sheet name="Титульний лист конверта" sheetId="1" r:id="rId6"/>
  </sheets>
  <definedNames>
    <definedName name="_xlnm.Print_Area" localSheetId="2">'Вид 1'!$A$1:$R$35</definedName>
    <definedName name="_xlnm.Print_Area" localSheetId="3">'Вид 2'!$A$1:$L$40</definedName>
    <definedName name="_xlnm.Print_Area" localSheetId="4">'Вид 3'!$A$1:$H$23</definedName>
    <definedName name="_xlnm.Print_Area" localSheetId="0">Документація!$A$1:$B$73</definedName>
  </definedNames>
  <calcPr calcId="162913" iterateDelta="1E-4"/>
</workbook>
</file>

<file path=xl/calcChain.xml><?xml version="1.0" encoding="utf-8"?>
<calcChain xmlns="http://schemas.openxmlformats.org/spreadsheetml/2006/main">
  <c r="B4" i="1" l="1"/>
  <c r="D29" i="3" l="1"/>
  <c r="E29" i="3" s="1"/>
  <c r="D31" i="3" l="1"/>
  <c r="E31" i="3" s="1"/>
  <c r="B34" i="19" l="1"/>
  <c r="D36" i="3" l="1"/>
  <c r="B20" i="24"/>
  <c r="D26" i="19" l="1"/>
  <c r="C27" i="19"/>
  <c r="D27" i="19"/>
  <c r="C28" i="19"/>
  <c r="D28" i="19"/>
  <c r="C29" i="19"/>
  <c r="D29" i="19"/>
  <c r="C30" i="19"/>
  <c r="D30" i="19"/>
  <c r="C31" i="19"/>
  <c r="D31" i="19"/>
  <c r="C32" i="19"/>
  <c r="C33" i="19"/>
  <c r="C34" i="19" l="1"/>
  <c r="D34" i="19"/>
  <c r="D39" i="3"/>
  <c r="D38" i="3"/>
  <c r="D30" i="3"/>
  <c r="E30" i="3" s="1"/>
  <c r="D28" i="3"/>
  <c r="E28" i="3" l="1"/>
  <c r="E32" i="3" s="1"/>
  <c r="D41" i="3"/>
  <c r="A2" i="3" l="1"/>
  <c r="A2" i="1" l="1"/>
  <c r="C15" i="1" l="1"/>
  <c r="C1" i="1" s="1"/>
  <c r="B12" i="1" l="1"/>
  <c r="B45" i="8" l="1"/>
  <c r="B5" i="1" l="1"/>
  <c r="B7" i="1" l="1"/>
  <c r="B6" i="1"/>
  <c r="B8" i="1"/>
</calcChain>
</file>

<file path=xl/sharedStrings.xml><?xml version="1.0" encoding="utf-8"?>
<sst xmlns="http://schemas.openxmlformats.org/spreadsheetml/2006/main" count="190" uniqueCount="167">
  <si>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</si>
  <si>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</si>
  <si>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</si>
  <si>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</si>
  <si>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</si>
  <si>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</si>
  <si>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</si>
  <si>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</si>
  <si>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</si>
  <si>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</si>
  <si>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</si>
  <si>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</si>
  <si>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</si>
  <si>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</si>
  <si>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</si>
  <si>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</si>
  <si>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</si>
  <si>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</si>
  <si>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</si>
  <si>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</si>
  <si>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</si>
  <si>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</si>
  <si>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</si>
  <si>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</si>
  <si>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</si>
  <si>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</si>
  <si>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</si>
  <si>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</si>
  <si>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</si>
  <si>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</si>
  <si>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</si>
  <si>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</si>
  <si>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</si>
  <si>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</si>
  <si>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</si>
  <si>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</si>
  <si>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</si>
  <si>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</si>
  <si>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</si>
  <si>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</si>
  <si>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</si>
  <si>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</si>
  <si>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</si>
  <si>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</si>
  <si>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</si>
  <si>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</si>
  <si>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</si>
  <si>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</si>
  <si>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</si>
  <si>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</si>
  <si>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</si>
  <si>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</si>
  <si>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</si>
  <si>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</si>
  <si>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</si>
  <si>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</si>
  <si>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</si>
  <si>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</si>
  <si>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</si>
  <si>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</si>
  <si>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</si>
  <si>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Платник ПДВ так/ні (№ свідоцтва платника ПДВ)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</si>
  <si>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</si>
  <si>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</si>
  <si>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</si>
  <si>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</si>
  <si>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</si>
  <si>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</si>
  <si>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L</t>
  </si>
  <si>
    <t>Найменування виробу</t>
  </si>
  <si>
    <t>Комерційна частина</t>
  </si>
  <si>
    <t>http://foxtrotgroup.com.ua/uk/tender/subscribe.html</t>
  </si>
  <si>
    <t>Підписатися на розсилку актуальних тендерів ГК «ФОКСТРОТ» можна за посиланням:</t>
  </si>
  <si>
    <t>VI. Укладання договору про закупівлю</t>
  </si>
  <si>
    <t>V. Оцінка пропозицій учасників та визначення переможця</t>
  </si>
  <si>
    <t>IV. Подання та розкриття пропозицій учасників</t>
  </si>
  <si>
    <t>3. Надають документи, зазначені в п. 3.2. даної Документації процедури закупівлі.</t>
  </si>
  <si>
    <t>- Документ, що засвідчує повноваження керівника (виписка з статуту, тощо);</t>
  </si>
  <si>
    <t>- Довідка про включення до ЄДРПОУ;</t>
  </si>
  <si>
    <t>- Витяг з єдиного державного реєстру підприємств та організацій;</t>
  </si>
  <si>
    <t>- Витяг з реєстру платників ПДВ;</t>
  </si>
  <si>
    <t>- Комерційну пропозицію у форматі Додатку 1.
Формат та порядок рядків і стовпців змінювати не можна. Додавати або видаляти стовбці чи рядки не можна.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</si>
  <si>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</si>
  <si>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t>- Комерційну пропозицію у форматі Додатку 1, завірену підписом керівника та печаткою.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</si>
  <si>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</si>
  <si>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</si>
  <si>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III. Підготовка пропозицій Учасниками</t>
  </si>
  <si>
    <t>II. Порядок внесення змін та надання роз'яснень до документації процедури закупівлі</t>
  </si>
  <si>
    <t>1.2. Інформація про Замовника торгів</t>
  </si>
  <si>
    <t>1.1. Інформація про предмет закупівлі</t>
  </si>
  <si>
    <t>I. Загальна інформація</t>
  </si>
  <si>
    <t>Термін подачі пропозиції включно до</t>
  </si>
  <si>
    <t>Розмір</t>
  </si>
  <si>
    <t>XXXL</t>
  </si>
  <si>
    <t>XXL</t>
  </si>
  <si>
    <t>ХL</t>
  </si>
  <si>
    <t>M</t>
  </si>
  <si>
    <t>S</t>
  </si>
  <si>
    <t>XS</t>
  </si>
  <si>
    <t>Спосіб брендування виробів</t>
  </si>
  <si>
    <t>Вартість брендування за одиницю, грн. з ПДВ</t>
  </si>
  <si>
    <t>Загальна вартість брендування, грн. з ПДВ</t>
  </si>
  <si>
    <t>вул. Дорогожицька,1, м. Київ, 04112</t>
  </si>
  <si>
    <t>Оригінал пропозиції в друкованому вигляді та зразки виробів подаються особисто або кур’єрською службою на адресу: м. Київ, 04112, вул. Дорогожицька,1, галерея 1, кімната 1.</t>
  </si>
  <si>
    <t xml:space="preserve">Вартість річного тиражу 
з врахуванням брендування
грн. з ПДВ </t>
  </si>
  <si>
    <t>Офіційний сайт компанії (за наявності)</t>
  </si>
  <si>
    <t>- Офіційний лист у довільній формі про наявності відповідного обладнання, власної матеріально-технічної бази та  працівників відповідної кваліфікації;</t>
  </si>
  <si>
    <t>Кількість, шт.</t>
  </si>
  <si>
    <t xml:space="preserve">Ціна з ПДВ грн/шт. </t>
  </si>
  <si>
    <t xml:space="preserve">Вартість з ПДВ, грн. </t>
  </si>
  <si>
    <t>Додаток 1. Комерційна пропозиція</t>
  </si>
  <si>
    <t>Комерційна пропозиція Учасника за підписом уповноваженої посадової особи Учасника завірена підписом та печаткою Учасника запечатується у конверті.</t>
  </si>
  <si>
    <t>Пропозиція кожного Учасника вважається дійсною протягом проведення конкурсної процедури закупівлі, а в разі її акцепту, - протягом строку виконання договору закупівлі.</t>
  </si>
  <si>
    <r>
      <rPr>
        <sz val="11"/>
        <rFont val="Arial"/>
        <family val="2"/>
        <charset val="204"/>
      </rPr>
      <t>Детальні характеристики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 xml:space="preserve"> та вкладеннях Вид 1, Вид 2, Вид 3.</t>
    </r>
  </si>
  <si>
    <t>Всього вартість закупівлі, грн. з ПДВ</t>
  </si>
  <si>
    <t>Учасник може подати пропозицію як на весь обсяг закупівлі так і на частину його.</t>
  </si>
  <si>
    <t>Однокольорове зображення методом шовкотрафарету</t>
  </si>
  <si>
    <t>Повнокольорове зображення методом шовкотрафарету</t>
  </si>
  <si>
    <t xml:space="preserve">Строк виконання замовлення, календарних днів  </t>
  </si>
  <si>
    <t xml:space="preserve">Зимова форма для працівників торгової мережі Фокстрот
</t>
  </si>
  <si>
    <t>Всього, шт.</t>
  </si>
  <si>
    <t>XXS</t>
  </si>
  <si>
    <t>Жіночі</t>
  </si>
  <si>
    <t>Чоловічі</t>
  </si>
  <si>
    <t>Всього замовлення</t>
  </si>
  <si>
    <t>Вид 1. Джемпер Фокстрот</t>
  </si>
  <si>
    <t>XXL/56-58</t>
  </si>
  <si>
    <t>XL/52-54</t>
  </si>
  <si>
    <t>XXXL/58-62</t>
  </si>
  <si>
    <t>XXL/56</t>
  </si>
  <si>
    <t>XL/54</t>
  </si>
  <si>
    <t>L/50-52</t>
  </si>
  <si>
    <t>M/48</t>
  </si>
  <si>
    <t>S/44-46</t>
  </si>
  <si>
    <t>tender-403@foxtrot.kiev.ua</t>
  </si>
  <si>
    <r>
      <rPr>
        <b/>
        <sz val="10"/>
        <rFont val="Arial"/>
        <family val="2"/>
        <charset val="204"/>
      </rPr>
      <t xml:space="preserve">Вимоги щодо пакування та маркування всіх виробів:
</t>
    </r>
    <r>
      <rPr>
        <sz val="10"/>
        <rFont val="Arial"/>
        <family val="2"/>
        <charset val="204"/>
      </rPr>
      <t>1. Індивідуальна упаковка для кожного виробу з обов'язковим маркуванням повинна містити:
- Штрих-код (надає Замовник),
- Найменування виробу (із зазначенням чоловічий / жіночий),
- Розмір.
2. Вироби з однаковими розмірами повинні бути упаковані в окремі картонні коробки, придатні для складського стелажного зберігання. Змішування декількох розмірів в одній коробці неприпустимо. Кожна коробка повинна містити маркування того, що знаходиться всередині, а саме:
- Найменування і розмір виробу,
- Кількість виробів в коробці.</t>
    </r>
  </si>
  <si>
    <t>Вид 2. Жилет класичний</t>
  </si>
  <si>
    <t>Вид 3. Реглан технік-вантажник</t>
  </si>
  <si>
    <t>лого Партнера на рукаві - (80х60мм)</t>
  </si>
  <si>
    <t>лого Партнера на спині (200*200мм)</t>
  </si>
  <si>
    <t>лого Фокстрот білий (70х8мм)</t>
  </si>
  <si>
    <t>Вишивка в один колір</t>
  </si>
  <si>
    <t>Вид 3. Реглан - технік-вантажник</t>
  </si>
  <si>
    <t xml:space="preserve"> - лого партнера, полноцвет, шелктрафаретная печать</t>
  </si>
  <si>
    <t>Найменування, склад та щільність матеріалу виробу</t>
  </si>
  <si>
    <t>Вид 2. Сорочка Фокс майстер та Жилет класичний</t>
  </si>
  <si>
    <t>Вид 2. Сорочка Фокс майстер</t>
  </si>
  <si>
    <t>Договір має відповідати всім умовам, які були прийняті в акцептованій пропозиції Учасника.</t>
  </si>
  <si>
    <t xml:space="preserve">
Проект договору додається.</t>
  </si>
  <si>
    <t>Макети логотипу для виготовлення виробів будуть надані Переможцю процедури закупівлі.</t>
  </si>
  <si>
    <r>
      <rPr>
        <b/>
        <sz val="11"/>
        <rFont val="Arial"/>
        <family val="2"/>
        <charset val="204"/>
      </rPr>
      <t xml:space="preserve">Надання еталонних зразків.  </t>
    </r>
    <r>
      <rPr>
        <sz val="11"/>
        <rFont val="Arial"/>
        <family val="2"/>
        <charset val="204"/>
      </rPr>
      <t>Разом з комерційною пропозицією Учасник обов'язково має надати на адресу Замовника зразки продукції кожного виду, що виконані згідно зі специфікаціями та будуть використані у якості еталону у разі акцепту пропозиції Учасника.</t>
    </r>
  </si>
  <si>
    <t>- Зразки продукції кожного виду, що виконані згідно зі специфікаціями, та промарковані найменуванням компанії-учасника.</t>
  </si>
  <si>
    <t>2. Мають досвід в даному напрямку не менше ніж 3 років;</t>
  </si>
  <si>
    <t>Критеріями вибору переможця є: 
- якість продукції;
- ціна.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</si>
  <si>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оптимальним співвідношенням ціни та якості товару.</t>
  </si>
  <si>
    <r>
      <t>Доставка</t>
    </r>
    <r>
      <rPr>
        <sz val="10"/>
        <rFont val="Arial"/>
        <family val="2"/>
        <charset val="204"/>
      </rPr>
      <t xml:space="preserve"> однією партією на склад Замовника за адресою смт. Гостомель, вул. Свято-Покровська, 141 П, за рахунок Виконавця.</t>
    </r>
  </si>
  <si>
    <r>
      <rPr>
        <b/>
        <sz val="10"/>
        <rFont val="Arial"/>
        <family val="2"/>
        <charset val="204"/>
      </rPr>
      <t xml:space="preserve">Строк доставки готової продукції на склад Замовника </t>
    </r>
    <r>
      <rPr>
        <sz val="10"/>
        <rFont val="Arial"/>
        <family val="2"/>
        <charset val="204"/>
      </rPr>
      <t>15 серпня 2018 року, підтвердити</t>
    </r>
  </si>
  <si>
    <r>
      <rPr>
        <b/>
        <sz val="10"/>
        <rFont val="Arial"/>
        <family val="2"/>
        <charset val="204"/>
      </rPr>
      <t xml:space="preserve">Форма оплати. </t>
    </r>
    <r>
      <rPr>
        <sz val="10"/>
        <rFont val="Arial"/>
        <family val="2"/>
        <charset val="204"/>
      </rPr>
      <t xml:space="preserve">Безготівкова оплата за фактом поставки протягом 5 банківських днів на підставі підписаного комплекту бухгалтерських документів </t>
    </r>
  </si>
  <si>
    <r>
      <rPr>
        <b/>
        <sz val="10"/>
        <rFont val="Arial"/>
        <family val="2"/>
        <charset val="204"/>
      </rPr>
      <t>Фіксування вартості товару</t>
    </r>
    <r>
      <rPr>
        <sz val="10"/>
        <rFont val="Arial"/>
        <family val="2"/>
        <charset val="204"/>
      </rPr>
      <t xml:space="preserve"> на період виконання договірних зобов'язань.</t>
    </r>
  </si>
  <si>
    <r>
      <rPr>
        <b/>
        <sz val="10"/>
        <rFont val="Arial"/>
        <family val="2"/>
        <charset val="204"/>
      </rPr>
      <t>Гарантія на виріб</t>
    </r>
    <r>
      <rPr>
        <sz val="10"/>
        <rFont val="Arial"/>
        <family val="2"/>
        <charset val="204"/>
      </rPr>
      <t xml:space="preserve"> – 12 місяців</t>
    </r>
  </si>
  <si>
    <t>Кількість, одиниць виробів</t>
  </si>
  <si>
    <r>
      <rPr>
        <b/>
        <sz val="10"/>
        <color theme="1"/>
        <rFont val="Arial"/>
        <family val="2"/>
        <charset val="204"/>
      </rPr>
      <t>Сорочка (унісекс)</t>
    </r>
    <r>
      <rPr>
        <sz val="10"/>
        <color theme="1"/>
        <rFont val="Arial"/>
        <family val="2"/>
        <charset val="204"/>
      </rPr>
      <t xml:space="preserve">
• Склад тканини виробу: 90% бавовна, 10% синтетичні волокна, щільність - </t>
    </r>
    <r>
      <rPr>
        <sz val="10"/>
        <color rgb="FF00B050"/>
        <rFont val="Arial"/>
        <family val="2"/>
        <charset val="204"/>
      </rPr>
      <t>100 - 200 гр/м2</t>
    </r>
    <r>
      <rPr>
        <sz val="10"/>
        <color theme="1"/>
        <rFont val="Arial"/>
        <family val="2"/>
        <charset val="204"/>
      </rPr>
      <t xml:space="preserve">
•  Колір тканини - червоний, по CMYK 0; 85; 100; 0;
• Гудзики чорного кольору;
• Силует виробу прямий, модель - унісекс без кармана, комірець - жорсткий з 2-ма гудзиками. Манжети жорсткі на 2 ґудзики, чорного кольору;
Кожен виріб пакується в окремий поліетиленовий пакет з маркуванням виробу.</t>
    </r>
  </si>
  <si>
    <r>
      <t xml:space="preserve">• Склад тканини виробу: футер, </t>
    </r>
    <r>
      <rPr>
        <sz val="10"/>
        <color rgb="FF00B050"/>
        <rFont val="Arial"/>
        <family val="2"/>
        <charset val="204"/>
      </rPr>
      <t>тринитка з начісом,</t>
    </r>
    <r>
      <rPr>
        <sz val="10"/>
        <color theme="1"/>
        <rFont val="Arial"/>
        <family val="2"/>
        <charset val="204"/>
      </rPr>
      <t xml:space="preserve">
• Щільність тканини - 250-300 г/м2,
• Колір тканини - чорний,
• Низ прямий, </t>
    </r>
    <r>
      <rPr>
        <sz val="10"/>
        <color rgb="FF00B050"/>
        <rFont val="Arial"/>
        <family val="2"/>
        <charset val="204"/>
      </rPr>
      <t>додатково розрізи по кожному з бокових швів виробу, довжина 4 см</t>
    </r>
    <r>
      <rPr>
        <sz val="10"/>
        <color theme="1"/>
        <rFont val="Arial"/>
        <family val="2"/>
        <charset val="204"/>
      </rPr>
      <t xml:space="preserve">
• На рукавах манжет в резинку, в колір виробу,
• Силует виробу - прямий;
• Брендування на грудях з лівого боку методом шовкотрафарет (білий колір), габаритні розміри логотипу 70*8 мм.</t>
    </r>
  </si>
  <si>
    <r>
      <t xml:space="preserve">Джемпер -  з гудзиками і з відкладним коміром «в резинку» з довгим рукавом та карманом
• Склад тканини виробу: футер, </t>
    </r>
    <r>
      <rPr>
        <sz val="11"/>
        <color rgb="FF00B050"/>
        <rFont val="Arial"/>
        <family val="2"/>
        <charset val="204"/>
      </rPr>
      <t>тринитка з начісом, щiльнiсть 250-300 г/м2,</t>
    </r>
    <r>
      <rPr>
        <sz val="11"/>
        <color theme="1"/>
        <rFont val="Arial"/>
        <family val="2"/>
        <charset val="204"/>
      </rPr>
      <t xml:space="preserve">
Відкладний комір - Склад тканини виробу: 90% бавовна, 10% синтетичні волокна, щільність - 200-250 гр.,
• Колір тканини - червоний, по CMYK 0; 85; 100; 0;
• Відкладний комір темно сірого коліру с гудзиками RAL 8022,
• 3 гудзики в чорного кольору,
• </t>
    </r>
    <r>
      <rPr>
        <sz val="11"/>
        <color rgb="FF00B050"/>
        <rFont val="Arial"/>
        <family val="2"/>
        <charset val="204"/>
      </rPr>
      <t>Низ прямий,
• Силует виробу - прямий,</t>
    </r>
    <r>
      <rPr>
        <sz val="11"/>
        <color theme="1"/>
        <rFont val="Arial"/>
        <family val="2"/>
        <charset val="204"/>
      </rPr>
      <t xml:space="preserve">
  - карман с лівого боку розмір 7х7 см, карман у колір основної тканини, зверху карман обрамляється помаранчевою вставкою, прямо навпроти логотипу,
• Брендування на грудях з правого боку, вишивка білого кольору, габаритні розміри логотипу 70*8 мм,
• Брендування </t>
    </r>
    <r>
      <rPr>
        <sz val="11"/>
        <color rgb="FF00B050"/>
        <rFont val="Arial"/>
        <family val="2"/>
        <charset val="204"/>
      </rPr>
      <t>на рукаві та спині повнокольорове,</t>
    </r>
    <r>
      <rPr>
        <sz val="11"/>
        <color theme="1"/>
        <rFont val="Arial"/>
        <family val="2"/>
        <charset val="204"/>
      </rPr>
      <t xml:space="preserve"> методом шовкотрафарету,
- габаритні розміри логотипу на рукаві приблизно 80*60 мм, залежить від логотипа партнера,
- габаритні розміри логотипу на спині приблизно 200*200 мм.</t>
    </r>
  </si>
  <si>
    <t>Приклад логотипу Фокстрот - білого кольору:</t>
  </si>
  <si>
    <t>Логотип Фокстрот - білого кольору, нижче наведелий лого, як приклад:</t>
  </si>
  <si>
    <r>
      <rPr>
        <b/>
        <sz val="10"/>
        <color theme="1"/>
        <rFont val="Arial"/>
        <family val="2"/>
        <charset val="204"/>
      </rPr>
      <t xml:space="preserve">Жилет класичний </t>
    </r>
    <r>
      <rPr>
        <sz val="10"/>
        <color theme="1"/>
        <rFont val="Arial"/>
        <family val="2"/>
        <charset val="204"/>
      </rPr>
      <t xml:space="preserve">костюмного типу </t>
    </r>
    <r>
      <rPr>
        <sz val="10"/>
        <color rgb="FF00B050"/>
        <rFont val="Arial"/>
        <family val="2"/>
        <charset val="204"/>
      </rPr>
      <t>на підкладці</t>
    </r>
    <r>
      <rPr>
        <sz val="10"/>
        <color theme="1"/>
        <rFont val="Arial"/>
        <family val="2"/>
        <charset val="204"/>
      </rPr>
      <t xml:space="preserve">
• Тканина - костюмний креп, щільність - 200-250 г</t>
    </r>
    <r>
      <rPr>
        <sz val="10"/>
        <rFont val="Arial"/>
        <family val="2"/>
        <charset val="204"/>
      </rPr>
      <t>р/м2</t>
    </r>
    <r>
      <rPr>
        <sz val="10"/>
        <color theme="1"/>
        <rFont val="Arial"/>
        <family val="2"/>
        <charset val="204"/>
      </rPr>
      <t xml:space="preserve">
•  Колір тканини - чорний, по CMYK 100; 33; 0; 94;
• </t>
    </r>
    <r>
      <rPr>
        <sz val="10"/>
        <color rgb="FF00B050"/>
        <rFont val="Arial"/>
        <family val="2"/>
        <charset val="204"/>
      </rPr>
      <t xml:space="preserve">Підкладка на передній частині виробу, синтетичні волокна, щільність 90-110 г/м2, колір - чорний. Задня частина  виробу без застібки.                                                                                           </t>
    </r>
    <r>
      <rPr>
        <sz val="10"/>
        <color theme="1"/>
        <rFont val="Arial"/>
        <family val="2"/>
        <charset val="204"/>
      </rPr>
      <t xml:space="preserve">Застібка на передній частині виробу - 4 пришивні кнопки, які знаходиться під тканиною, тобто ззовні не видно саму кнопку;              
• Силует виробу прямий, модель - унісекс, </t>
    </r>
    <r>
      <rPr>
        <sz val="10"/>
        <color rgb="FF00B050"/>
        <rFont val="Arial"/>
        <family val="2"/>
        <charset val="204"/>
      </rPr>
      <t xml:space="preserve">2 декоративні кармани; </t>
    </r>
    <r>
      <rPr>
        <sz val="10"/>
        <color theme="1"/>
        <rFont val="Arial"/>
        <family val="2"/>
        <charset val="204"/>
      </rPr>
      <t xml:space="preserve">
• Брендування на грудях з лівого боку, вишивка білого кольору, габаритні розміри логотипу 70*8 мм.
Кожен виріб пакується в окремий поліетиленовий пакет з маркуванням виробу.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</si>
</sst>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[$-FC22]d\ mmmm\ yyyy&quot; р.&quot;;@"/>
    <numFmt numFmtId="167" formatCode="_-* #,##0.00\ _р_._-;\-* #,##0.00\ _р_._-;_-* &quot;-&quot;??\ _р_._-;_-@_-"/>
    <numFmt numFmtId="168" formatCode="_-* #,##0.00\ [$грн.-422]_-;\-* #,##0.00\ [$грн.-422]_-;_-* &quot;-&quot;??\ [$грн.-422]_-;_-@_-"/>
    <numFmt numFmtId="169" formatCode="[&lt;=9999999]0,##\-#,###;\(0##\)\ ###\-##\-##"/>
    <numFmt numFmtId="170" formatCode="_-* #,##0\ _₽_-;\-* #,##0\ _₽_-;_-* &quot;-&quot;??\ _₽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rgb="FF00B050"/>
      <name val="Arial"/>
      <family val="2"/>
      <charset val="204"/>
    </font>
    <font>
      <sz val="10"/>
      <color rgb="FF00B05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13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7" fontId="25" fillId="0" borderId="0" applyFont="0" applyFill="0" applyBorder="0" applyAlignment="0" applyProtection="0"/>
    <xf numFmtId="0" fontId="32" fillId="0" borderId="0"/>
    <xf numFmtId="0" fontId="13" fillId="0" borderId="0"/>
    <xf numFmtId="0" fontId="2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164" fontId="25" fillId="0" borderId="0" applyFont="0" applyFill="0" applyBorder="0" applyAlignment="0" applyProtection="0"/>
  </cellStyleXfs>
  <cellXfs count="153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9" fillId="0" borderId="0" xfId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166" fontId="20" fillId="0" borderId="4" xfId="0" applyNumberFormat="1" applyFont="1" applyFill="1" applyBorder="1" applyAlignment="1">
      <alignment horizontal="left" vertical="center" wrapText="1"/>
    </xf>
    <xf numFmtId="0" fontId="19" fillId="0" borderId="2" xfId="1" applyFont="1" applyBorder="1" applyAlignment="1">
      <alignment vertical="center" wrapText="1"/>
    </xf>
    <xf numFmtId="0" fontId="18" fillId="0" borderId="13" xfId="0" quotePrefix="1" applyFont="1" applyBorder="1" applyAlignment="1">
      <alignment horizontal="left" vertical="center" wrapText="1" indent="2"/>
    </xf>
    <xf numFmtId="0" fontId="18" fillId="0" borderId="4" xfId="0" quotePrefix="1" applyFont="1" applyBorder="1" applyAlignment="1">
      <alignment horizontal="left" vertical="center" wrapText="1" indent="2"/>
    </xf>
    <xf numFmtId="0" fontId="18" fillId="0" borderId="4" xfId="0" quotePrefix="1" applyFont="1" applyBorder="1" applyAlignment="1">
      <alignment horizontal="left" vertical="center" wrapText="1"/>
    </xf>
    <xf numFmtId="0" fontId="19" fillId="0" borderId="4" xfId="1" applyFont="1" applyBorder="1" applyAlignment="1">
      <alignment vertical="center" wrapText="1"/>
    </xf>
    <xf numFmtId="0" fontId="9" fillId="0" borderId="0" xfId="0" applyFont="1" applyFill="1" applyAlignment="1">
      <alignment horizontal="left"/>
    </xf>
    <xf numFmtId="166" fontId="9" fillId="0" borderId="0" xfId="0" applyNumberFormat="1" applyFont="1" applyFill="1" applyAlignment="1">
      <alignment horizontal="left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9" fillId="2" borderId="10" xfId="2" applyFont="1" applyFill="1" applyBorder="1" applyAlignment="1" applyProtection="1">
      <alignment horizontal="right" vertical="center" wrapText="1"/>
      <protection locked="0"/>
    </xf>
    <xf numFmtId="0" fontId="29" fillId="2" borderId="8" xfId="2" applyFont="1" applyFill="1" applyBorder="1" applyAlignment="1" applyProtection="1">
      <alignment horizontal="right" vertical="center" wrapText="1"/>
      <protection locked="0"/>
    </xf>
    <xf numFmtId="0" fontId="28" fillId="0" borderId="1" xfId="2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Border="1" applyAlignment="1">
      <alignment horizontal="right" vertical="center"/>
    </xf>
    <xf numFmtId="0" fontId="29" fillId="2" borderId="10" xfId="2" applyFont="1" applyFill="1" applyBorder="1" applyAlignment="1" applyProtection="1">
      <alignment horizontal="right" vertical="center" wrapText="1"/>
      <protection locked="0"/>
    </xf>
    <xf numFmtId="0" fontId="20" fillId="0" borderId="4" xfId="0" applyFont="1" applyBorder="1" applyAlignment="1">
      <alignment vertical="center" wrapText="1"/>
    </xf>
    <xf numFmtId="168" fontId="28" fillId="0" borderId="1" xfId="34" applyNumberFormat="1" applyFont="1" applyFill="1" applyBorder="1" applyAlignment="1" applyProtection="1">
      <alignment vertical="center" wrapText="1"/>
      <protection hidden="1"/>
    </xf>
    <xf numFmtId="168" fontId="28" fillId="0" borderId="1" xfId="34" applyNumberFormat="1" applyFont="1" applyFill="1" applyBorder="1" applyAlignment="1" applyProtection="1">
      <alignment vertical="center" wrapText="1"/>
      <protection locked="0"/>
    </xf>
    <xf numFmtId="168" fontId="28" fillId="0" borderId="1" xfId="36" applyNumberFormat="1" applyFont="1" applyFill="1" applyBorder="1" applyAlignment="1" applyProtection="1">
      <alignment vertical="center" wrapText="1"/>
      <protection locked="0"/>
    </xf>
    <xf numFmtId="0" fontId="23" fillId="0" borderId="3" xfId="0" applyFont="1" applyFill="1" applyBorder="1" applyAlignment="1">
      <alignment vertical="center" wrapText="1"/>
    </xf>
    <xf numFmtId="1" fontId="28" fillId="0" borderId="1" xfId="2" applyNumberFormat="1" applyFont="1" applyFill="1" applyBorder="1" applyAlignment="1" applyProtection="1">
      <alignment horizontal="center" vertical="center" wrapText="1"/>
    </xf>
    <xf numFmtId="0" fontId="28" fillId="0" borderId="1" xfId="34" applyFont="1" applyBorder="1" applyAlignment="1">
      <alignment vertical="center"/>
    </xf>
    <xf numFmtId="0" fontId="28" fillId="0" borderId="1" xfId="35" applyFont="1" applyBorder="1" applyAlignment="1">
      <alignment vertical="center"/>
    </xf>
    <xf numFmtId="0" fontId="29" fillId="2" borderId="10" xfId="2" applyFont="1" applyFill="1" applyBorder="1" applyAlignment="1" applyProtection="1">
      <alignment horizontal="right" vertical="center" wrapText="1"/>
      <protection locked="0"/>
    </xf>
    <xf numFmtId="0" fontId="29" fillId="2" borderId="10" xfId="2" applyFont="1" applyFill="1" applyBorder="1" applyAlignment="1" applyProtection="1">
      <alignment horizontal="right" vertical="center" wrapText="1"/>
      <protection locked="0"/>
    </xf>
    <xf numFmtId="0" fontId="19" fillId="0" borderId="4" xfId="1" applyFont="1" applyBorder="1" applyAlignment="1">
      <alignment vertical="top" wrapText="1"/>
    </xf>
    <xf numFmtId="0" fontId="22" fillId="0" borderId="4" xfId="1" applyFont="1" applyBorder="1" applyAlignment="1">
      <alignment vertical="top" wrapText="1"/>
    </xf>
    <xf numFmtId="168" fontId="28" fillId="0" borderId="2" xfId="34" applyNumberFormat="1" applyFont="1" applyFill="1" applyBorder="1" applyAlignment="1" applyProtection="1">
      <alignment vertical="center" wrapText="1"/>
      <protection hidden="1"/>
    </xf>
    <xf numFmtId="0" fontId="34" fillId="0" borderId="0" xfId="0" applyFont="1" applyAlignment="1">
      <alignment horizontal="right"/>
    </xf>
    <xf numFmtId="0" fontId="35" fillId="0" borderId="0" xfId="0" applyFont="1" applyFill="1" applyAlignment="1">
      <alignment horizontal="right"/>
    </xf>
    <xf numFmtId="0" fontId="20" fillId="0" borderId="0" xfId="39" applyFont="1"/>
    <xf numFmtId="0" fontId="18" fillId="0" borderId="0" xfId="39" applyFont="1"/>
    <xf numFmtId="0" fontId="20" fillId="5" borderId="1" xfId="40" applyFont="1" applyFill="1" applyBorder="1" applyAlignment="1">
      <alignment horizontal="center" vertical="center" wrapText="1"/>
    </xf>
    <xf numFmtId="0" fontId="33" fillId="5" borderId="1" xfId="40" applyFont="1" applyFill="1" applyBorder="1" applyAlignment="1">
      <alignment horizontal="center" vertical="center" wrapText="1"/>
    </xf>
    <xf numFmtId="0" fontId="27" fillId="0" borderId="0" xfId="39" applyFont="1"/>
    <xf numFmtId="0" fontId="26" fillId="0" borderId="0" xfId="39" applyFont="1"/>
    <xf numFmtId="0" fontId="27" fillId="5" borderId="1" xfId="40" applyFont="1" applyFill="1" applyBorder="1" applyAlignment="1">
      <alignment horizontal="center" vertical="center" wrapText="1"/>
    </xf>
    <xf numFmtId="0" fontId="29" fillId="5" borderId="1" xfId="40" applyFont="1" applyFill="1" applyBorder="1" applyAlignment="1">
      <alignment horizontal="center" vertical="center" wrapText="1"/>
    </xf>
    <xf numFmtId="0" fontId="26" fillId="0" borderId="1" xfId="39" applyFont="1" applyBorder="1" applyAlignment="1">
      <alignment horizontal="right"/>
    </xf>
    <xf numFmtId="1" fontId="26" fillId="0" borderId="1" xfId="39" applyNumberFormat="1" applyFont="1" applyBorder="1" applyAlignment="1">
      <alignment horizontal="center" vertical="center"/>
    </xf>
    <xf numFmtId="9" fontId="26" fillId="0" borderId="0" xfId="38" applyFont="1"/>
    <xf numFmtId="0" fontId="18" fillId="0" borderId="5" xfId="39" applyFont="1" applyBorder="1" applyAlignment="1">
      <alignment horizontal="center"/>
    </xf>
    <xf numFmtId="0" fontId="22" fillId="0" borderId="0" xfId="39" applyFont="1"/>
    <xf numFmtId="0" fontId="18" fillId="0" borderId="0" xfId="40" applyFont="1" applyBorder="1" applyAlignment="1">
      <alignment vertical="top" wrapText="1"/>
    </xf>
    <xf numFmtId="0" fontId="18" fillId="4" borderId="5" xfId="39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170" fontId="18" fillId="0" borderId="1" xfId="41" applyNumberFormat="1" applyFont="1" applyBorder="1" applyAlignment="1">
      <alignment vertical="top" wrapText="1"/>
    </xf>
    <xf numFmtId="0" fontId="28" fillId="2" borderId="1" xfId="2" applyFont="1" applyFill="1" applyBorder="1" applyAlignment="1" applyProtection="1">
      <alignment horizontal="center" vertical="center" wrapText="1"/>
      <protection locked="0"/>
    </xf>
    <xf numFmtId="168" fontId="28" fillId="0" borderId="1" xfId="34" applyNumberFormat="1" applyFont="1" applyFill="1" applyBorder="1" applyAlignment="1" applyProtection="1">
      <alignment horizontal="right" vertical="center" wrapText="1"/>
      <protection locked="0"/>
    </xf>
    <xf numFmtId="168" fontId="28" fillId="0" borderId="3" xfId="34" applyNumberFormat="1" applyFont="1" applyFill="1" applyBorder="1" applyAlignment="1" applyProtection="1">
      <alignment vertical="center" wrapText="1"/>
      <protection hidden="1"/>
    </xf>
    <xf numFmtId="168" fontId="29" fillId="3" borderId="10" xfId="2" applyNumberFormat="1" applyFont="1" applyFill="1" applyBorder="1" applyAlignment="1" applyProtection="1">
      <alignment horizontal="right" vertical="center" wrapText="1"/>
    </xf>
    <xf numFmtId="168" fontId="29" fillId="3" borderId="8" xfId="2" applyNumberFormat="1" applyFont="1" applyFill="1" applyBorder="1" applyAlignment="1" applyProtection="1">
      <alignment horizontal="right" vertical="center" wrapText="1"/>
    </xf>
    <xf numFmtId="168" fontId="28" fillId="0" borderId="3" xfId="36" applyNumberFormat="1" applyFont="1" applyFill="1" applyBorder="1" applyAlignment="1" applyProtection="1">
      <alignment vertical="center" wrapText="1"/>
      <protection locked="0"/>
    </xf>
    <xf numFmtId="168" fontId="29" fillId="3" borderId="5" xfId="2" applyNumberFormat="1" applyFont="1" applyFill="1" applyBorder="1" applyAlignment="1" applyProtection="1">
      <alignment vertical="center" wrapText="1"/>
    </xf>
    <xf numFmtId="0" fontId="28" fillId="0" borderId="3" xfId="34" applyFont="1" applyFill="1" applyBorder="1" applyAlignment="1" applyProtection="1">
      <alignment horizontal="center" vertical="center" wrapText="1"/>
      <protection locked="0"/>
    </xf>
    <xf numFmtId="0" fontId="28" fillId="0" borderId="2" xfId="34" applyFont="1" applyBorder="1" applyAlignment="1">
      <alignment vertical="center"/>
    </xf>
    <xf numFmtId="1" fontId="28" fillId="0" borderId="2" xfId="2" applyNumberFormat="1" applyFont="1" applyFill="1" applyBorder="1" applyAlignment="1" applyProtection="1">
      <alignment horizontal="center" vertical="center" wrapText="1"/>
    </xf>
    <xf numFmtId="168" fontId="28" fillId="0" borderId="2" xfId="34" applyNumberFormat="1" applyFont="1" applyFill="1" applyBorder="1" applyAlignment="1" applyProtection="1">
      <alignment vertical="center" wrapText="1"/>
      <protection locked="0"/>
    </xf>
    <xf numFmtId="0" fontId="29" fillId="2" borderId="5" xfId="2" applyFont="1" applyFill="1" applyBorder="1" applyAlignment="1" applyProtection="1">
      <alignment vertical="center" wrapText="1"/>
      <protection locked="0"/>
    </xf>
    <xf numFmtId="0" fontId="29" fillId="2" borderId="10" xfId="2" applyFont="1" applyFill="1" applyBorder="1" applyAlignment="1" applyProtection="1">
      <alignment vertical="center" wrapText="1"/>
      <protection locked="0"/>
    </xf>
    <xf numFmtId="0" fontId="29" fillId="2" borderId="8" xfId="2" applyFont="1" applyFill="1" applyBorder="1" applyAlignment="1" applyProtection="1">
      <alignment vertical="center" wrapText="1"/>
      <protection locked="0"/>
    </xf>
    <xf numFmtId="0" fontId="28" fillId="0" borderId="1" xfId="36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>
      <alignment vertical="top" wrapText="1"/>
    </xf>
    <xf numFmtId="0" fontId="29" fillId="0" borderId="0" xfId="39" applyFont="1"/>
    <xf numFmtId="0" fontId="26" fillId="0" borderId="0" xfId="39" applyFont="1" applyAlignment="1">
      <alignment vertical="top" wrapText="1"/>
    </xf>
    <xf numFmtId="0" fontId="26" fillId="0" borderId="5" xfId="39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37" fillId="0" borderId="4" xfId="0" quotePrefix="1" applyFont="1" applyBorder="1" applyAlignment="1">
      <alignment horizontal="left" vertical="center" wrapText="1"/>
    </xf>
    <xf numFmtId="0" fontId="39" fillId="0" borderId="0" xfId="39" applyFont="1"/>
    <xf numFmtId="0" fontId="38" fillId="0" borderId="0" xfId="39" applyFont="1"/>
    <xf numFmtId="0" fontId="20" fillId="6" borderId="1" xfId="40" applyFont="1" applyFill="1" applyBorder="1" applyAlignment="1">
      <alignment horizontal="left" vertical="center" wrapText="1" indent="2"/>
    </xf>
    <xf numFmtId="1" fontId="33" fillId="6" borderId="1" xfId="0" applyNumberFormat="1" applyFont="1" applyFill="1" applyBorder="1" applyAlignment="1">
      <alignment horizontal="center" vertical="center" wrapText="1"/>
    </xf>
    <xf numFmtId="0" fontId="27" fillId="6" borderId="1" xfId="40" applyFont="1" applyFill="1" applyBorder="1" applyAlignment="1">
      <alignment horizontal="left" vertical="center" wrapText="1" indent="2"/>
    </xf>
    <xf numFmtId="3" fontId="29" fillId="6" borderId="1" xfId="39" applyNumberFormat="1" applyFont="1" applyFill="1" applyBorder="1" applyAlignment="1">
      <alignment horizontal="center"/>
    </xf>
    <xf numFmtId="1" fontId="27" fillId="6" borderId="1" xfId="39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169" fontId="26" fillId="0" borderId="5" xfId="0" applyNumberFormat="1" applyFont="1" applyFill="1" applyBorder="1" applyAlignment="1">
      <alignment vertical="center" wrapText="1"/>
    </xf>
    <xf numFmtId="169" fontId="26" fillId="0" borderId="10" xfId="0" applyNumberFormat="1" applyFont="1" applyFill="1" applyBorder="1" applyAlignment="1">
      <alignment vertical="center" wrapText="1"/>
    </xf>
    <xf numFmtId="169" fontId="26" fillId="0" borderId="8" xfId="0" applyNumberFormat="1" applyFont="1" applyFill="1" applyBorder="1" applyAlignment="1">
      <alignment vertical="center" wrapText="1"/>
    </xf>
    <xf numFmtId="0" fontId="28" fillId="0" borderId="1" xfId="34" applyFont="1" applyBorder="1" applyAlignment="1" applyProtection="1">
      <alignment horizontal="left" vertical="center" wrapText="1"/>
    </xf>
    <xf numFmtId="0" fontId="28" fillId="0" borderId="1" xfId="34" applyFont="1" applyBorder="1" applyAlignment="1" applyProtection="1">
      <alignment vertical="center" wrapText="1"/>
    </xf>
    <xf numFmtId="0" fontId="29" fillId="0" borderId="1" xfId="20" applyFont="1" applyFill="1" applyBorder="1" applyAlignment="1" applyProtection="1">
      <alignment horizontal="justify" vertical="top"/>
    </xf>
    <xf numFmtId="0" fontId="28" fillId="0" borderId="1" xfId="20" applyFont="1" applyFill="1" applyBorder="1" applyAlignment="1" applyProtection="1">
      <alignment horizontal="left" vertical="top" wrapText="1"/>
    </xf>
    <xf numFmtId="0" fontId="30" fillId="0" borderId="1" xfId="20" applyFont="1" applyFill="1" applyBorder="1" applyAlignment="1" applyProtection="1">
      <alignment horizontal="left" vertical="top" wrapText="1"/>
    </xf>
    <xf numFmtId="0" fontId="29" fillId="2" borderId="5" xfId="2" applyFont="1" applyFill="1" applyBorder="1" applyAlignment="1" applyProtection="1">
      <alignment horizontal="right" vertical="center" wrapText="1"/>
      <protection locked="0"/>
    </xf>
    <xf numFmtId="0" fontId="29" fillId="2" borderId="10" xfId="2" applyFont="1" applyFill="1" applyBorder="1" applyAlignment="1" applyProtection="1">
      <alignment horizontal="right" vertical="center" wrapText="1"/>
      <protection locked="0"/>
    </xf>
    <xf numFmtId="0" fontId="29" fillId="3" borderId="1" xfId="36" applyFont="1" applyFill="1" applyBorder="1" applyAlignment="1" applyProtection="1">
      <alignment horizontal="right" vertical="center" wrapText="1"/>
      <protection locked="0"/>
    </xf>
    <xf numFmtId="0" fontId="29" fillId="3" borderId="5" xfId="36" applyFont="1" applyFill="1" applyBorder="1" applyAlignment="1" applyProtection="1">
      <alignment horizontal="right" vertical="center" wrapText="1"/>
      <protection locked="0"/>
    </xf>
    <xf numFmtId="0" fontId="30" fillId="0" borderId="1" xfId="34" applyFont="1" applyBorder="1" applyAlignment="1" applyProtection="1">
      <alignment horizontal="left" vertical="center" wrapText="1"/>
    </xf>
    <xf numFmtId="0" fontId="28" fillId="0" borderId="3" xfId="34" applyFont="1" applyBorder="1" applyAlignment="1" applyProtection="1">
      <alignment horizontal="left" vertical="center" wrapText="1"/>
    </xf>
    <xf numFmtId="0" fontId="30" fillId="0" borderId="3" xfId="34" applyFont="1" applyBorder="1" applyAlignment="1" applyProtection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8" fillId="0" borderId="0" xfId="39" applyFont="1" applyBorder="1" applyAlignment="1">
      <alignment horizontal="left" vertical="top" wrapText="1"/>
    </xf>
    <xf numFmtId="0" fontId="26" fillId="0" borderId="0" xfId="39" applyFont="1" applyBorder="1" applyAlignment="1">
      <alignment horizontal="left" vertical="top" wrapText="1"/>
    </xf>
    <xf numFmtId="0" fontId="26" fillId="0" borderId="0" xfId="39" applyFont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169" fontId="12" fillId="0" borderId="0" xfId="0" applyNumberFormat="1" applyFont="1" applyFill="1" applyBorder="1" applyAlignment="1">
      <alignment vertical="top" wrapText="1"/>
    </xf>
  </cellXfs>
  <cellStyles count="42">
    <cellStyle name="Excel Built-in Normal" xfId="6"/>
    <cellStyle name="Excel Built-in Normal 2" xfId="7"/>
    <cellStyle name="Normal 2 2" xfId="12"/>
    <cellStyle name="Normal_62C79F3C" xfId="13"/>
    <cellStyle name="TableStyleLight1" xfId="22"/>
    <cellStyle name="Гиперссылка" xfId="1" builtinId="8"/>
    <cellStyle name="Гиперссылка 2" xfId="11"/>
    <cellStyle name="Обычный" xfId="0" builtinId="0"/>
    <cellStyle name="Обычный 12" xfId="14"/>
    <cellStyle name="Обычный 14" xfId="15"/>
    <cellStyle name="Обычный 2" xfId="2"/>
    <cellStyle name="Обычный 2 2" xfId="23"/>
    <cellStyle name="Обычный 2 3" xfId="24"/>
    <cellStyle name="Обычный 3" xfId="4"/>
    <cellStyle name="Обычный 3 2" xfId="25"/>
    <cellStyle name="Обычный 3 3" xfId="26"/>
    <cellStyle name="Обычный 4" xfId="8"/>
    <cellStyle name="Обычный 4 2" xfId="18"/>
    <cellStyle name="Обычный 5" xfId="9"/>
    <cellStyle name="Обычный 5 2" xfId="27"/>
    <cellStyle name="Обычный 5 3" xfId="36"/>
    <cellStyle name="Обычный 6" xfId="19"/>
    <cellStyle name="Обычный 6 2" xfId="28"/>
    <cellStyle name="Обычный 6 3" xfId="37"/>
    <cellStyle name="Обычный 6 4" xfId="39"/>
    <cellStyle name="Обычный 7" xfId="29"/>
    <cellStyle name="Обычный 7 2" xfId="30"/>
    <cellStyle name="Обычный 8" xfId="20"/>
    <cellStyle name="Обычный 8 2" xfId="31"/>
    <cellStyle name="Обычный 8 3" xfId="34"/>
    <cellStyle name="Обычный 8 4" xfId="40"/>
    <cellStyle name="Обычный 8 7" xfId="33"/>
    <cellStyle name="Обычный 8 7 2" xfId="35"/>
    <cellStyle name="Процентный" xfId="38" builtinId="5"/>
    <cellStyle name="Стиль 1" xfId="3"/>
    <cellStyle name="Финансовый 2" xfId="5"/>
    <cellStyle name="Финансовый 2 2" xfId="10"/>
    <cellStyle name="Финансовый 2 2 2" xfId="32"/>
    <cellStyle name="Финансовый 3" xfId="16"/>
    <cellStyle name="Финансовый 4" xfId="17"/>
    <cellStyle name="Финансовый 5" xfId="21"/>
    <cellStyle name="Финансовый 6" xfId="41"/>
  </cellStyles>
  <dxfs count="6">
    <dxf>
      <fill>
        <patternFill>
          <bgColor rgb="FFFFFFCC"/>
        </patternFill>
      </fill>
    </dxf>
    <dxf>
      <font>
        <color theme="0" tint="-0.14996795556505021"/>
      </font>
    </dxf>
    <dxf>
      <fill>
        <patternFill>
          <bgColor rgb="FFFFFFCC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145677</xdr:colOff>
      <xdr:row>2</xdr:row>
      <xdr:rowOff>33618</xdr:rowOff>
    </xdr:from>
    <xdr:ext cx="9962029" cy="2117912"/>
    <xdr:pic>
      <xdr:nvPicPr>
        <xdr:cNvPr id="2" name="Объект 4"/>
        <xdr:cNvPicPr>
          <a:picLocks noGrp="1"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0" t="38937" r="8166" b="38052"/>
        <a:stretch/>
      </xdr:blipFill>
      <xdr:spPr>
        <a:xfrm>
          <a:off x="4852148" y="403412"/>
          <a:ext cx="9962029" cy="2117912"/>
        </a:xfrm>
        <a:prstGeom prst="rect">
          <a:avLst/>
        </a:prstGeom>
      </xdr:spPr>
    </xdr:pic>
    <xdr:clientData/>
  </xdr:oneCellAnchor>
  <xdr:twoCellAnchor>
    <xdr:from>
      <xdr:col>7</xdr:col>
      <xdr:colOff>433293</xdr:colOff>
      <xdr:row>5</xdr:row>
      <xdr:rowOff>92167</xdr:rowOff>
    </xdr:from>
    <xdr:to>
      <xdr:col>7</xdr:col>
      <xdr:colOff>565034</xdr:colOff>
      <xdr:row>5</xdr:row>
      <xdr:rowOff>169816</xdr:rowOff>
    </xdr:to>
    <xdr:sp macro="" textlink="">
      <xdr:nvSpPr>
        <xdr:cNvPr id="4" name="Прямоугольник 3"/>
        <xdr:cNvSpPr/>
      </xdr:nvSpPr>
      <xdr:spPr>
        <a:xfrm>
          <a:off x="4090893" y="1044667"/>
          <a:ext cx="131741" cy="776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500"/>
            <a:t>лого </a:t>
          </a:r>
        </a:p>
      </xdr:txBody>
    </xdr:sp>
    <xdr:clientData/>
  </xdr:twoCellAnchor>
  <xdr:twoCellAnchor>
    <xdr:from>
      <xdr:col>5</xdr:col>
      <xdr:colOff>900185</xdr:colOff>
      <xdr:row>5</xdr:row>
      <xdr:rowOff>133350</xdr:rowOff>
    </xdr:from>
    <xdr:to>
      <xdr:col>5</xdr:col>
      <xdr:colOff>1314451</xdr:colOff>
      <xdr:row>7</xdr:row>
      <xdr:rowOff>85724</xdr:rowOff>
    </xdr:to>
    <xdr:sp macro="" textlink="">
      <xdr:nvSpPr>
        <xdr:cNvPr id="5" name="Прямоугольник 4"/>
        <xdr:cNvSpPr/>
      </xdr:nvSpPr>
      <xdr:spPr>
        <a:xfrm>
          <a:off x="7120010" y="1047750"/>
          <a:ext cx="414266" cy="314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900"/>
            <a:t>лого </a:t>
          </a:r>
        </a:p>
      </xdr:txBody>
    </xdr:sp>
    <xdr:clientData/>
  </xdr:twoCellAnchor>
  <xdr:twoCellAnchor>
    <xdr:from>
      <xdr:col>15</xdr:col>
      <xdr:colOff>209047</xdr:colOff>
      <xdr:row>5</xdr:row>
      <xdr:rowOff>109584</xdr:rowOff>
    </xdr:from>
    <xdr:to>
      <xdr:col>15</xdr:col>
      <xdr:colOff>340788</xdr:colOff>
      <xdr:row>5</xdr:row>
      <xdr:rowOff>187233</xdr:rowOff>
    </xdr:to>
    <xdr:sp macro="" textlink="">
      <xdr:nvSpPr>
        <xdr:cNvPr id="7" name="Прямоугольник 6"/>
        <xdr:cNvSpPr/>
      </xdr:nvSpPr>
      <xdr:spPr>
        <a:xfrm>
          <a:off x="8743447" y="1062084"/>
          <a:ext cx="131741" cy="776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500"/>
            <a:t>лого </a:t>
          </a:r>
        </a:p>
      </xdr:txBody>
    </xdr:sp>
    <xdr:clientData/>
  </xdr:twoCellAnchor>
  <xdr:twoCellAnchor>
    <xdr:from>
      <xdr:col>4</xdr:col>
      <xdr:colOff>667534</xdr:colOff>
      <xdr:row>14</xdr:row>
      <xdr:rowOff>176426</xdr:rowOff>
    </xdr:from>
    <xdr:to>
      <xdr:col>4</xdr:col>
      <xdr:colOff>1150201</xdr:colOff>
      <xdr:row>16</xdr:row>
      <xdr:rowOff>78441</xdr:rowOff>
    </xdr:to>
    <xdr:sp macro="" textlink="">
      <xdr:nvSpPr>
        <xdr:cNvPr id="8" name="Прямоугольник 7"/>
        <xdr:cNvSpPr/>
      </xdr:nvSpPr>
      <xdr:spPr>
        <a:xfrm>
          <a:off x="5374005" y="3414926"/>
          <a:ext cx="482667" cy="26060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900"/>
            <a:t>лого </a:t>
          </a:r>
        </a:p>
      </xdr:txBody>
    </xdr:sp>
    <xdr:clientData/>
  </xdr:twoCellAnchor>
  <xdr:oneCellAnchor>
    <xdr:from>
      <xdr:col>4</xdr:col>
      <xdr:colOff>172572</xdr:colOff>
      <xdr:row>18</xdr:row>
      <xdr:rowOff>132229</xdr:rowOff>
    </xdr:from>
    <xdr:ext cx="3707724" cy="2299447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9043" y="3370729"/>
          <a:ext cx="3707724" cy="2299447"/>
        </a:xfrm>
        <a:prstGeom prst="rect">
          <a:avLst/>
        </a:prstGeom>
      </xdr:spPr>
    </xdr:pic>
    <xdr:clientData/>
  </xdr:oneCellAnchor>
  <xdr:oneCellAnchor>
    <xdr:from>
      <xdr:col>7</xdr:col>
      <xdr:colOff>347226</xdr:colOff>
      <xdr:row>18</xdr:row>
      <xdr:rowOff>177053</xdr:rowOff>
    </xdr:from>
    <xdr:ext cx="3581669" cy="2232212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697" y="3415553"/>
          <a:ext cx="3581669" cy="2232212"/>
        </a:xfrm>
        <a:prstGeom prst="rect">
          <a:avLst/>
        </a:prstGeom>
      </xdr:spPr>
    </xdr:pic>
    <xdr:clientData/>
  </xdr:oneCellAnchor>
  <xdr:twoCellAnchor>
    <xdr:from>
      <xdr:col>12</xdr:col>
      <xdr:colOff>209550</xdr:colOff>
      <xdr:row>5</xdr:row>
      <xdr:rowOff>66675</xdr:rowOff>
    </xdr:from>
    <xdr:to>
      <xdr:col>13</xdr:col>
      <xdr:colOff>14216</xdr:colOff>
      <xdr:row>7</xdr:row>
      <xdr:rowOff>19049</xdr:rowOff>
    </xdr:to>
    <xdr:sp macro="" textlink="">
      <xdr:nvSpPr>
        <xdr:cNvPr id="11" name="Прямоугольник 10"/>
        <xdr:cNvSpPr/>
      </xdr:nvSpPr>
      <xdr:spPr>
        <a:xfrm>
          <a:off x="12134850" y="981075"/>
          <a:ext cx="414266" cy="314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900"/>
            <a:t>лого </a:t>
          </a:r>
        </a:p>
      </xdr:txBody>
    </xdr:sp>
    <xdr:clientData/>
  </xdr:twoCellAnchor>
  <xdr:twoCellAnchor editAs="oneCell">
    <xdr:from>
      <xdr:col>0</xdr:col>
      <xdr:colOff>0</xdr:colOff>
      <xdr:row>36</xdr:row>
      <xdr:rowOff>85725</xdr:rowOff>
    </xdr:from>
    <xdr:to>
      <xdr:col>3</xdr:col>
      <xdr:colOff>225724</xdr:colOff>
      <xdr:row>38</xdr:row>
      <xdr:rowOff>161924</xdr:rowOff>
    </xdr:to>
    <xdr:pic>
      <xdr:nvPicPr>
        <xdr:cNvPr id="12" name="Рисунок 11" descr="Картинки по запросу лого фокстрот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"/>
          <a:ext cx="3769024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84045</xdr:colOff>
      <xdr:row>1</xdr:row>
      <xdr:rowOff>95251</xdr:rowOff>
    </xdr:from>
    <xdr:ext cx="6308991" cy="2868706"/>
    <xdr:pic>
      <xdr:nvPicPr>
        <xdr:cNvPr id="2" name="Объект 4"/>
        <xdr:cNvPicPr>
          <a:picLocks noGrp="1"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07" t="66144" r="50215" b="9346"/>
        <a:stretch/>
      </xdr:blipFill>
      <xdr:spPr>
        <a:xfrm>
          <a:off x="6037170" y="257176"/>
          <a:ext cx="6308991" cy="2868706"/>
        </a:xfrm>
        <a:prstGeom prst="rect">
          <a:avLst/>
        </a:prstGeom>
      </xdr:spPr>
    </xdr:pic>
    <xdr:clientData/>
  </xdr:oneCellAnchor>
  <xdr:oneCellAnchor>
    <xdr:from>
      <xdr:col>2</xdr:col>
      <xdr:colOff>268383</xdr:colOff>
      <xdr:row>21</xdr:row>
      <xdr:rowOff>161702</xdr:rowOff>
    </xdr:from>
    <xdr:ext cx="7170641" cy="445327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1508" y="3562127"/>
          <a:ext cx="7170641" cy="4453270"/>
        </a:xfrm>
        <a:prstGeom prst="rect">
          <a:avLst/>
        </a:prstGeom>
      </xdr:spPr>
    </xdr:pic>
    <xdr:clientData/>
  </xdr:oneCellAnchor>
  <xdr:twoCellAnchor editAs="oneCell">
    <xdr:from>
      <xdr:col>0</xdr:col>
      <xdr:colOff>161925</xdr:colOff>
      <xdr:row>41</xdr:row>
      <xdr:rowOff>152400</xdr:rowOff>
    </xdr:from>
    <xdr:to>
      <xdr:col>1</xdr:col>
      <xdr:colOff>549574</xdr:colOff>
      <xdr:row>44</xdr:row>
      <xdr:rowOff>76199</xdr:rowOff>
    </xdr:to>
    <xdr:pic>
      <xdr:nvPicPr>
        <xdr:cNvPr id="4" name="Рисунок 3" descr="Картинки по запросу лого фокстрот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829425"/>
          <a:ext cx="3769024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2</xdr:row>
      <xdr:rowOff>23592</xdr:rowOff>
    </xdr:from>
    <xdr:ext cx="2722632" cy="2900583"/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89" t="13256" r="12238" b="10930"/>
        <a:stretch/>
      </xdr:blipFill>
      <xdr:spPr>
        <a:xfrm>
          <a:off x="4486275" y="347442"/>
          <a:ext cx="2722632" cy="29005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03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9"/>
  <sheetViews>
    <sheetView showGridLines="0" showZeros="0" defaultGridColor="0" topLeftCell="A49" colorId="22" zoomScaleNormal="100" zoomScaleSheetLayoutView="100" workbookViewId="0">
      <selection activeCell="B11" sqref="B11"/>
    </sheetView>
  </sheetViews>
  <sheetFormatPr defaultColWidth="9.140625" defaultRowHeight="14.25" x14ac:dyDescent="0.25"/>
  <cols>
    <col min="1" max="1" width="42.42578125" style="16" customWidth="1"/>
    <col min="2" max="2" width="94" style="15" customWidth="1"/>
    <col min="3" max="16384" width="9.140625" style="14"/>
  </cols>
  <sheetData>
    <row r="1" spans="1:2" ht="18" x14ac:dyDescent="0.25">
      <c r="A1" s="117" t="s">
        <v>36</v>
      </c>
      <c r="B1" s="117"/>
    </row>
    <row r="2" spans="1:2" ht="15" x14ac:dyDescent="0.25">
      <c r="A2" s="106" t="s">
        <v>90</v>
      </c>
      <c r="B2" s="106"/>
    </row>
    <row r="3" spans="1:2" ht="36" x14ac:dyDescent="0.25">
      <c r="A3" s="114" t="s">
        <v>89</v>
      </c>
      <c r="B3" s="49" t="s">
        <v>119</v>
      </c>
    </row>
    <row r="4" spans="1:2" ht="36.75" customHeight="1" x14ac:dyDescent="0.25">
      <c r="A4" s="115"/>
      <c r="B4" s="55" t="s">
        <v>113</v>
      </c>
    </row>
    <row r="5" spans="1:2" x14ac:dyDescent="0.25">
      <c r="A5" s="115"/>
      <c r="B5" s="56" t="s">
        <v>149</v>
      </c>
    </row>
    <row r="6" spans="1:2" x14ac:dyDescent="0.25">
      <c r="A6" s="115"/>
      <c r="B6" s="56"/>
    </row>
    <row r="7" spans="1:2" x14ac:dyDescent="0.25">
      <c r="A7" s="115"/>
      <c r="B7" s="56" t="s">
        <v>115</v>
      </c>
    </row>
    <row r="8" spans="1:2" ht="43.5" x14ac:dyDescent="0.25">
      <c r="A8" s="116"/>
      <c r="B8" s="56" t="s">
        <v>150</v>
      </c>
    </row>
    <row r="9" spans="1:2" x14ac:dyDescent="0.25">
      <c r="A9" s="114" t="s">
        <v>88</v>
      </c>
      <c r="B9" s="21" t="s">
        <v>6</v>
      </c>
    </row>
    <row r="10" spans="1:2" x14ac:dyDescent="0.25">
      <c r="A10" s="115"/>
      <c r="B10" s="24" t="s">
        <v>102</v>
      </c>
    </row>
    <row r="11" spans="1:2" ht="28.5" x14ac:dyDescent="0.25">
      <c r="A11" s="115"/>
      <c r="B11" s="24" t="s">
        <v>35</v>
      </c>
    </row>
    <row r="12" spans="1:2" x14ac:dyDescent="0.25">
      <c r="A12" s="115"/>
      <c r="B12" s="33" t="s">
        <v>134</v>
      </c>
    </row>
    <row r="13" spans="1:2" x14ac:dyDescent="0.25">
      <c r="A13" s="115"/>
      <c r="B13" s="24" t="s">
        <v>7</v>
      </c>
    </row>
    <row r="14" spans="1:2" ht="28.5" x14ac:dyDescent="0.25">
      <c r="A14" s="116"/>
      <c r="B14" s="19" t="s">
        <v>8</v>
      </c>
    </row>
    <row r="15" spans="1:2" ht="15" x14ac:dyDescent="0.25">
      <c r="A15" s="106" t="s">
        <v>87</v>
      </c>
      <c r="B15" s="112"/>
    </row>
    <row r="16" spans="1:2" ht="42.75" x14ac:dyDescent="0.25">
      <c r="A16" s="105" t="s">
        <v>9</v>
      </c>
      <c r="B16" s="21" t="s">
        <v>10</v>
      </c>
    </row>
    <row r="17" spans="1:2" x14ac:dyDescent="0.25">
      <c r="A17" s="105"/>
      <c r="B17" s="33" t="s">
        <v>34</v>
      </c>
    </row>
    <row r="18" spans="1:2" x14ac:dyDescent="0.25">
      <c r="A18" s="105"/>
      <c r="B18" s="19" t="s">
        <v>57</v>
      </c>
    </row>
    <row r="19" spans="1:2" ht="15" x14ac:dyDescent="0.25">
      <c r="A19" s="106" t="s">
        <v>86</v>
      </c>
      <c r="B19" s="112"/>
    </row>
    <row r="20" spans="1:2" x14ac:dyDescent="0.25">
      <c r="A20" s="105" t="s">
        <v>11</v>
      </c>
      <c r="B20" s="21" t="s">
        <v>12</v>
      </c>
    </row>
    <row r="21" spans="1:2" ht="28.5" x14ac:dyDescent="0.25">
      <c r="A21" s="105"/>
      <c r="B21" s="24" t="s">
        <v>111</v>
      </c>
    </row>
    <row r="22" spans="1:2" ht="28.5" x14ac:dyDescent="0.25">
      <c r="A22" s="105"/>
      <c r="B22" s="33" t="s">
        <v>85</v>
      </c>
    </row>
    <row r="23" spans="1:2" ht="15" x14ac:dyDescent="0.25">
      <c r="A23" s="114" t="s">
        <v>13</v>
      </c>
      <c r="B23" s="21" t="s">
        <v>84</v>
      </c>
    </row>
    <row r="24" spans="1:2" x14ac:dyDescent="0.25">
      <c r="A24" s="115"/>
      <c r="B24" s="32" t="s">
        <v>83</v>
      </c>
    </row>
    <row r="25" spans="1:2" ht="28.5" x14ac:dyDescent="0.25">
      <c r="A25" s="115"/>
      <c r="B25" s="32" t="s">
        <v>151</v>
      </c>
    </row>
    <row r="26" spans="1:2" x14ac:dyDescent="0.25">
      <c r="A26" s="115"/>
      <c r="B26" s="97"/>
    </row>
    <row r="27" spans="1:2" ht="15" x14ac:dyDescent="0.25">
      <c r="A27" s="115"/>
      <c r="B27" s="24" t="s">
        <v>82</v>
      </c>
    </row>
    <row r="28" spans="1:2" ht="42.75" x14ac:dyDescent="0.25">
      <c r="A28" s="115"/>
      <c r="B28" s="31" t="s">
        <v>81</v>
      </c>
    </row>
    <row r="29" spans="1:2" x14ac:dyDescent="0.25">
      <c r="A29" s="115"/>
      <c r="B29" s="31" t="s">
        <v>80</v>
      </c>
    </row>
    <row r="30" spans="1:2" x14ac:dyDescent="0.25">
      <c r="A30" s="115"/>
      <c r="B30" s="31" t="s">
        <v>79</v>
      </c>
    </row>
    <row r="31" spans="1:2" x14ac:dyDescent="0.25">
      <c r="A31" s="115"/>
      <c r="B31" s="31" t="s">
        <v>78</v>
      </c>
    </row>
    <row r="32" spans="1:2" x14ac:dyDescent="0.25">
      <c r="A32" s="115"/>
      <c r="B32" s="31" t="s">
        <v>77</v>
      </c>
    </row>
    <row r="33" spans="1:2" ht="28.5" x14ac:dyDescent="0.25">
      <c r="A33" s="115"/>
      <c r="B33" s="30" t="s">
        <v>106</v>
      </c>
    </row>
    <row r="34" spans="1:2" ht="15" x14ac:dyDescent="0.25">
      <c r="A34" s="45"/>
      <c r="B34" s="30"/>
    </row>
    <row r="35" spans="1:2" ht="30" x14ac:dyDescent="0.25">
      <c r="A35" s="23" t="s">
        <v>14</v>
      </c>
      <c r="B35" s="22" t="s">
        <v>112</v>
      </c>
    </row>
    <row r="36" spans="1:2" ht="28.5" x14ac:dyDescent="0.25">
      <c r="A36" s="113" t="s">
        <v>15</v>
      </c>
      <c r="B36" s="21" t="s">
        <v>33</v>
      </c>
    </row>
    <row r="37" spans="1:2" ht="15" customHeight="1" x14ac:dyDescent="0.25">
      <c r="A37" s="113"/>
      <c r="B37" s="20" t="s">
        <v>62</v>
      </c>
    </row>
    <row r="38" spans="1:2" x14ac:dyDescent="0.25">
      <c r="A38" s="113"/>
      <c r="B38" s="20" t="s">
        <v>152</v>
      </c>
    </row>
    <row r="39" spans="1:2" ht="15" customHeight="1" x14ac:dyDescent="0.25">
      <c r="A39" s="114"/>
      <c r="B39" s="20" t="s">
        <v>76</v>
      </c>
    </row>
    <row r="40" spans="1:2" ht="15" customHeight="1" x14ac:dyDescent="0.25">
      <c r="A40" s="114"/>
      <c r="B40" s="20"/>
    </row>
    <row r="41" spans="1:2" ht="15" customHeight="1" x14ac:dyDescent="0.25">
      <c r="A41" s="106" t="s">
        <v>75</v>
      </c>
      <c r="B41" s="106"/>
    </row>
    <row r="42" spans="1:2" ht="15" customHeight="1" x14ac:dyDescent="0.25">
      <c r="A42" s="105" t="s">
        <v>16</v>
      </c>
      <c r="B42" s="21" t="s">
        <v>17</v>
      </c>
    </row>
    <row r="43" spans="1:2" ht="28.5" x14ac:dyDescent="0.25">
      <c r="A43" s="105"/>
      <c r="B43" s="24" t="s">
        <v>103</v>
      </c>
    </row>
    <row r="44" spans="1:2" ht="28.5" x14ac:dyDescent="0.25">
      <c r="A44" s="105"/>
      <c r="B44" s="24" t="s">
        <v>59</v>
      </c>
    </row>
    <row r="45" spans="1:2" ht="15" customHeight="1" x14ac:dyDescent="0.25">
      <c r="A45" s="105"/>
      <c r="B45" s="29" t="str">
        <f>$B$12</f>
        <v>tender-403@foxtrot.kiev.ua</v>
      </c>
    </row>
    <row r="46" spans="1:2" ht="15" customHeight="1" x14ac:dyDescent="0.25">
      <c r="A46" s="105" t="s">
        <v>18</v>
      </c>
      <c r="B46" s="21" t="s">
        <v>38</v>
      </c>
    </row>
    <row r="47" spans="1:2" ht="15" x14ac:dyDescent="0.25">
      <c r="A47" s="105"/>
      <c r="B47" s="28">
        <v>43245</v>
      </c>
    </row>
    <row r="48" spans="1:2" ht="57" x14ac:dyDescent="0.25">
      <c r="A48" s="108" t="s">
        <v>19</v>
      </c>
      <c r="B48" s="21" t="s">
        <v>20</v>
      </c>
    </row>
    <row r="49" spans="1:2" ht="28.5" x14ac:dyDescent="0.25">
      <c r="A49" s="109"/>
      <c r="B49" s="24" t="s">
        <v>21</v>
      </c>
    </row>
    <row r="50" spans="1:2" ht="15" customHeight="1" x14ac:dyDescent="0.25">
      <c r="A50" s="109"/>
      <c r="B50" s="24" t="s">
        <v>22</v>
      </c>
    </row>
    <row r="51" spans="1:2" ht="15" customHeight="1" x14ac:dyDescent="0.25">
      <c r="A51" s="106" t="s">
        <v>74</v>
      </c>
      <c r="B51" s="111"/>
    </row>
    <row r="52" spans="1:2" ht="42.75" x14ac:dyDescent="0.25">
      <c r="A52" s="108" t="s">
        <v>23</v>
      </c>
      <c r="B52" s="27" t="s">
        <v>153</v>
      </c>
    </row>
    <row r="53" spans="1:2" ht="42.75" x14ac:dyDescent="0.25">
      <c r="A53" s="109"/>
      <c r="B53" s="20" t="s">
        <v>154</v>
      </c>
    </row>
    <row r="54" spans="1:2" ht="28.5" x14ac:dyDescent="0.25">
      <c r="A54" s="109"/>
      <c r="B54" s="20" t="s">
        <v>58</v>
      </c>
    </row>
    <row r="55" spans="1:2" ht="15" customHeight="1" x14ac:dyDescent="0.25">
      <c r="A55" s="110"/>
      <c r="B55" s="26" t="s">
        <v>67</v>
      </c>
    </row>
    <row r="56" spans="1:2" ht="42.75" x14ac:dyDescent="0.25">
      <c r="A56" s="25" t="s">
        <v>24</v>
      </c>
      <c r="B56" s="24" t="s">
        <v>25</v>
      </c>
    </row>
    <row r="57" spans="1:2" ht="15" customHeight="1" x14ac:dyDescent="0.25">
      <c r="A57" s="105" t="s">
        <v>26</v>
      </c>
      <c r="B57" s="21" t="s">
        <v>27</v>
      </c>
    </row>
    <row r="58" spans="1:2" ht="15" customHeight="1" x14ac:dyDescent="0.25">
      <c r="A58" s="105"/>
      <c r="B58" s="20" t="s">
        <v>63</v>
      </c>
    </row>
    <row r="59" spans="1:2" ht="15" customHeight="1" x14ac:dyDescent="0.25">
      <c r="A59" s="105"/>
      <c r="B59" s="20" t="s">
        <v>64</v>
      </c>
    </row>
    <row r="60" spans="1:2" ht="28.5" x14ac:dyDescent="0.25">
      <c r="A60" s="105"/>
      <c r="B60" s="19" t="s">
        <v>55</v>
      </c>
    </row>
    <row r="61" spans="1:2" x14ac:dyDescent="0.25">
      <c r="A61" s="105" t="s">
        <v>28</v>
      </c>
      <c r="B61" s="21" t="s">
        <v>29</v>
      </c>
    </row>
    <row r="62" spans="1:2" x14ac:dyDescent="0.25">
      <c r="A62" s="105"/>
      <c r="B62" s="20" t="s">
        <v>65</v>
      </c>
    </row>
    <row r="63" spans="1:2" x14ac:dyDescent="0.25">
      <c r="A63" s="105"/>
      <c r="B63" s="20" t="s">
        <v>66</v>
      </c>
    </row>
    <row r="64" spans="1:2" ht="28.5" x14ac:dyDescent="0.25">
      <c r="A64" s="105"/>
      <c r="B64" s="19" t="s">
        <v>30</v>
      </c>
    </row>
    <row r="65" spans="1:2" ht="15" x14ac:dyDescent="0.25">
      <c r="A65" s="106" t="s">
        <v>73</v>
      </c>
      <c r="B65" s="107"/>
    </row>
    <row r="66" spans="1:2" ht="28.5" x14ac:dyDescent="0.25">
      <c r="A66" s="23" t="s">
        <v>31</v>
      </c>
      <c r="B66" s="22" t="s">
        <v>56</v>
      </c>
    </row>
    <row r="67" spans="1:2" x14ac:dyDescent="0.25">
      <c r="A67" s="105" t="s">
        <v>32</v>
      </c>
      <c r="B67" s="21"/>
    </row>
    <row r="68" spans="1:2" x14ac:dyDescent="0.25">
      <c r="A68" s="105"/>
      <c r="B68" s="20" t="s">
        <v>147</v>
      </c>
    </row>
    <row r="69" spans="1:2" ht="28.5" x14ac:dyDescent="0.25">
      <c r="A69" s="105"/>
      <c r="B69" s="19" t="s">
        <v>148</v>
      </c>
    </row>
    <row r="70" spans="1:2" x14ac:dyDescent="0.25">
      <c r="B70" s="17"/>
    </row>
    <row r="71" spans="1:2" x14ac:dyDescent="0.25">
      <c r="B71" s="15" t="s">
        <v>72</v>
      </c>
    </row>
    <row r="72" spans="1:2" x14ac:dyDescent="0.25">
      <c r="B72" s="18" t="s">
        <v>71</v>
      </c>
    </row>
    <row r="73" spans="1:2" x14ac:dyDescent="0.25">
      <c r="B73" s="17"/>
    </row>
    <row r="74" spans="1:2" x14ac:dyDescent="0.25">
      <c r="B74" s="17"/>
    </row>
    <row r="75" spans="1:2" x14ac:dyDescent="0.25">
      <c r="B75" s="17"/>
    </row>
    <row r="76" spans="1:2" x14ac:dyDescent="0.25">
      <c r="B76" s="17"/>
    </row>
    <row r="77" spans="1:2" x14ac:dyDescent="0.25">
      <c r="B77" s="17"/>
    </row>
    <row r="78" spans="1:2" x14ac:dyDescent="0.25">
      <c r="B78" s="17"/>
    </row>
    <row r="79" spans="1:2" x14ac:dyDescent="0.25">
      <c r="B79" s="17"/>
    </row>
    <row r="80" spans="1:2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6" spans="2:2" x14ac:dyDescent="0.25">
      <c r="B86" s="17"/>
    </row>
    <row r="88" spans="2:2" x14ac:dyDescent="0.25">
      <c r="B88" s="17"/>
    </row>
    <row r="89" spans="2:2" x14ac:dyDescent="0.25">
      <c r="B89" s="17"/>
    </row>
  </sheetData>
  <mergeCells count="20">
    <mergeCell ref="A2:B2"/>
    <mergeCell ref="A9:A14"/>
    <mergeCell ref="A3:A8"/>
    <mergeCell ref="A23:A33"/>
    <mergeCell ref="A1:B1"/>
    <mergeCell ref="A20:A22"/>
    <mergeCell ref="A41:B41"/>
    <mergeCell ref="A42:A45"/>
    <mergeCell ref="A15:B15"/>
    <mergeCell ref="A16:A18"/>
    <mergeCell ref="A19:B19"/>
    <mergeCell ref="A36:A40"/>
    <mergeCell ref="A67:A69"/>
    <mergeCell ref="A57:A60"/>
    <mergeCell ref="A61:A64"/>
    <mergeCell ref="A65:B65"/>
    <mergeCell ref="A46:A47"/>
    <mergeCell ref="A52:A55"/>
    <mergeCell ref="A51:B51"/>
    <mergeCell ref="A48:A50"/>
  </mergeCells>
  <conditionalFormatting sqref="B47">
    <cfRule type="containsBlanks" dxfId="5" priority="1">
      <formula>LEN(TRIM(B47))=0</formula>
    </cfRule>
  </conditionalFormatting>
  <dataValidations count="1">
    <dataValidation allowBlank="1" showInputMessage="1" showErrorMessage="1" promptTitle="Наступний день" prompt="після подачі пропозицій." sqref="B47"/>
  </dataValidations>
  <hyperlinks>
    <hyperlink ref="B17" r:id="rId1"/>
    <hyperlink ref="B22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2" r:id="rId2"/>
    <hyperlink ref="B55" r:id="rId3"/>
    <hyperlink ref="B45" r:id="rId4" display="tender-______@foxtrot.kiev.ua"/>
    <hyperlink ref="B72" r:id="rId5"/>
    <hyperlink ref="B4" location="'Додаток 1'!A1" display="Перелік робіт по адмініструванню серверів наданий в Додатку 1."/>
  </hyperlinks>
  <pageMargins left="0.39370078740157483" right="0.39370078740157483" top="0.39370078740157483" bottom="0.39370078740157483" header="0.11811023622047244" footer="0.11811023622047244"/>
  <pageSetup paperSize="9" scale="71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showZeros="0" defaultGridColor="0" colorId="22" zoomScaleNormal="100" workbookViewId="0">
      <selection activeCell="C50" sqref="C50"/>
    </sheetView>
  </sheetViews>
  <sheetFormatPr defaultRowHeight="12.75" outlineLevelRow="1" x14ac:dyDescent="0.2"/>
  <cols>
    <col min="1" max="1" width="61.42578125" style="36" customWidth="1"/>
    <col min="2" max="2" width="11" style="36" bestFit="1" customWidth="1"/>
    <col min="3" max="3" width="14.28515625" style="36" customWidth="1"/>
    <col min="4" max="4" width="16" style="36" customWidth="1"/>
    <col min="5" max="5" width="23.42578125" style="36" customWidth="1"/>
    <col min="6" max="6" width="17.42578125" style="36" customWidth="1"/>
    <col min="7" max="7" width="16.85546875" style="36" customWidth="1"/>
    <col min="8" max="16384" width="9.140625" style="36"/>
  </cols>
  <sheetData>
    <row r="1" spans="1:7" ht="15" customHeight="1" x14ac:dyDescent="0.2">
      <c r="A1" s="92" t="s">
        <v>110</v>
      </c>
      <c r="B1" s="38"/>
      <c r="C1" s="123"/>
      <c r="D1" s="123"/>
      <c r="E1" s="123"/>
      <c r="F1" s="123"/>
      <c r="G1" s="123"/>
    </row>
    <row r="2" spans="1:7" s="37" customFormat="1" ht="15" customHeight="1" x14ac:dyDescent="0.25">
      <c r="A2" s="14" t="str">
        <f>Документація!B3</f>
        <v xml:space="preserve">Зимова форма для працівників торгової мережі Фокстрот
</v>
      </c>
      <c r="B2" s="39"/>
    </row>
    <row r="3" spans="1:7" s="37" customFormat="1" ht="15" customHeight="1" x14ac:dyDescent="0.25">
      <c r="A3" s="39"/>
      <c r="B3" s="39"/>
      <c r="G3" s="43"/>
    </row>
    <row r="4" spans="1:7" s="37" customFormat="1" x14ac:dyDescent="0.25">
      <c r="A4" s="121" t="s">
        <v>40</v>
      </c>
      <c r="B4" s="122"/>
      <c r="C4" s="124"/>
      <c r="D4" s="125"/>
      <c r="E4" s="125"/>
      <c r="F4" s="125"/>
      <c r="G4" s="126"/>
    </row>
    <row r="5" spans="1:7" s="37" customFormat="1" outlineLevel="1" x14ac:dyDescent="0.25">
      <c r="A5" s="121" t="s">
        <v>41</v>
      </c>
      <c r="B5" s="122"/>
      <c r="C5" s="118"/>
      <c r="D5" s="119"/>
      <c r="E5" s="119"/>
      <c r="F5" s="119"/>
      <c r="G5" s="120"/>
    </row>
    <row r="6" spans="1:7" s="37" customFormat="1" outlineLevel="1" x14ac:dyDescent="0.25">
      <c r="A6" s="121" t="s">
        <v>42</v>
      </c>
      <c r="B6" s="122"/>
      <c r="C6" s="118"/>
      <c r="D6" s="119"/>
      <c r="E6" s="119"/>
      <c r="F6" s="119"/>
      <c r="G6" s="120"/>
    </row>
    <row r="7" spans="1:7" s="37" customFormat="1" outlineLevel="1" x14ac:dyDescent="0.25">
      <c r="A7" s="121" t="s">
        <v>43</v>
      </c>
      <c r="B7" s="122"/>
      <c r="C7" s="118"/>
      <c r="D7" s="119"/>
      <c r="E7" s="119"/>
      <c r="F7" s="119"/>
      <c r="G7" s="120"/>
    </row>
    <row r="8" spans="1:7" s="37" customFormat="1" outlineLevel="1" x14ac:dyDescent="0.25">
      <c r="A8" s="121" t="s">
        <v>44</v>
      </c>
      <c r="B8" s="122"/>
      <c r="C8" s="118"/>
      <c r="D8" s="119"/>
      <c r="E8" s="119"/>
      <c r="F8" s="119"/>
      <c r="G8" s="120"/>
    </row>
    <row r="9" spans="1:7" s="37" customFormat="1" outlineLevel="1" x14ac:dyDescent="0.25">
      <c r="A9" s="121" t="s">
        <v>45</v>
      </c>
      <c r="B9" s="122"/>
      <c r="C9" s="118"/>
      <c r="D9" s="119"/>
      <c r="E9" s="119"/>
      <c r="F9" s="119"/>
      <c r="G9" s="120"/>
    </row>
    <row r="10" spans="1:7" s="37" customFormat="1" outlineLevel="1" x14ac:dyDescent="0.25">
      <c r="A10" s="121" t="s">
        <v>60</v>
      </c>
      <c r="B10" s="122"/>
      <c r="C10" s="127"/>
      <c r="D10" s="128"/>
      <c r="E10" s="128"/>
      <c r="F10" s="128"/>
      <c r="G10" s="129"/>
    </row>
    <row r="11" spans="1:7" s="37" customFormat="1" outlineLevel="1" x14ac:dyDescent="0.25">
      <c r="A11" s="121" t="s">
        <v>46</v>
      </c>
      <c r="B11" s="122"/>
      <c r="C11" s="118"/>
      <c r="D11" s="119"/>
      <c r="E11" s="119"/>
      <c r="F11" s="119"/>
      <c r="G11" s="120"/>
    </row>
    <row r="12" spans="1:7" s="37" customFormat="1" outlineLevel="1" x14ac:dyDescent="0.25">
      <c r="A12" s="121" t="s">
        <v>50</v>
      </c>
      <c r="B12" s="122"/>
      <c r="C12" s="127"/>
      <c r="D12" s="128"/>
      <c r="E12" s="128"/>
      <c r="F12" s="128"/>
      <c r="G12" s="129"/>
    </row>
    <row r="13" spans="1:7" s="37" customFormat="1" outlineLevel="1" x14ac:dyDescent="0.25">
      <c r="A13" s="121" t="s">
        <v>51</v>
      </c>
      <c r="B13" s="122"/>
      <c r="C13" s="118"/>
      <c r="D13" s="119"/>
      <c r="E13" s="119"/>
      <c r="F13" s="119"/>
      <c r="G13" s="120"/>
    </row>
    <row r="14" spans="1:7" s="37" customFormat="1" outlineLevel="1" x14ac:dyDescent="0.25">
      <c r="A14" s="121" t="s">
        <v>105</v>
      </c>
      <c r="B14" s="122"/>
      <c r="C14" s="118"/>
      <c r="D14" s="119"/>
      <c r="E14" s="119"/>
      <c r="F14" s="119"/>
      <c r="G14" s="120"/>
    </row>
    <row r="15" spans="1:7" s="37" customFormat="1" outlineLevel="1" x14ac:dyDescent="0.25">
      <c r="A15" s="121" t="s">
        <v>61</v>
      </c>
      <c r="B15" s="122"/>
      <c r="C15" s="118"/>
      <c r="D15" s="119"/>
      <c r="E15" s="119"/>
      <c r="F15" s="119"/>
      <c r="G15" s="120"/>
    </row>
    <row r="16" spans="1:7" s="37" customFormat="1" outlineLevel="1" x14ac:dyDescent="0.25">
      <c r="A16" s="121" t="s">
        <v>47</v>
      </c>
      <c r="B16" s="122"/>
      <c r="C16" s="118"/>
      <c r="D16" s="119"/>
      <c r="E16" s="119"/>
      <c r="F16" s="119"/>
      <c r="G16" s="120"/>
    </row>
    <row r="17" spans="1:7" s="37" customFormat="1" outlineLevel="1" x14ac:dyDescent="0.25">
      <c r="A17" s="121" t="s">
        <v>54</v>
      </c>
      <c r="B17" s="122"/>
      <c r="C17" s="118"/>
      <c r="D17" s="119"/>
      <c r="E17" s="119"/>
      <c r="F17" s="119"/>
      <c r="G17" s="120"/>
    </row>
    <row r="18" spans="1:7" s="37" customFormat="1" outlineLevel="1" x14ac:dyDescent="0.25">
      <c r="A18" s="121" t="s">
        <v>48</v>
      </c>
      <c r="B18" s="122"/>
      <c r="C18" s="118"/>
      <c r="D18" s="119"/>
      <c r="E18" s="119"/>
      <c r="F18" s="119"/>
      <c r="G18" s="120"/>
    </row>
    <row r="19" spans="1:7" s="37" customFormat="1" outlineLevel="1" x14ac:dyDescent="0.25">
      <c r="A19" s="121" t="s">
        <v>49</v>
      </c>
      <c r="B19" s="122"/>
      <c r="C19" s="118"/>
      <c r="D19" s="119"/>
      <c r="E19" s="119"/>
      <c r="F19" s="119"/>
      <c r="G19" s="120"/>
    </row>
    <row r="20" spans="1:7" s="37" customFormat="1" x14ac:dyDescent="0.25">
      <c r="A20" s="135" t="s">
        <v>70</v>
      </c>
      <c r="B20" s="136"/>
      <c r="C20" s="40"/>
      <c r="D20" s="44"/>
      <c r="E20" s="53"/>
      <c r="F20" s="54"/>
      <c r="G20" s="41"/>
    </row>
    <row r="21" spans="1:7" ht="156.75" customHeight="1" x14ac:dyDescent="0.2">
      <c r="A21" s="131" t="s">
        <v>135</v>
      </c>
      <c r="B21" s="131"/>
      <c r="C21" s="124"/>
      <c r="D21" s="125"/>
      <c r="E21" s="125"/>
      <c r="F21" s="125"/>
      <c r="G21" s="126"/>
    </row>
    <row r="22" spans="1:7" ht="27.75" customHeight="1" x14ac:dyDescent="0.2">
      <c r="A22" s="133" t="s">
        <v>156</v>
      </c>
      <c r="B22" s="134"/>
      <c r="C22" s="124"/>
      <c r="D22" s="125"/>
      <c r="E22" s="125"/>
      <c r="F22" s="125"/>
      <c r="G22" s="126"/>
    </row>
    <row r="23" spans="1:7" ht="28.5" customHeight="1" x14ac:dyDescent="0.2">
      <c r="A23" s="132" t="s">
        <v>155</v>
      </c>
      <c r="B23" s="132"/>
      <c r="C23" s="124"/>
      <c r="D23" s="125"/>
      <c r="E23" s="125"/>
      <c r="F23" s="125"/>
      <c r="G23" s="126"/>
    </row>
    <row r="24" spans="1:7" ht="25.5" customHeight="1" x14ac:dyDescent="0.2">
      <c r="A24" s="130" t="s">
        <v>157</v>
      </c>
      <c r="B24" s="130"/>
      <c r="C24" s="124"/>
      <c r="D24" s="125"/>
      <c r="E24" s="125"/>
      <c r="F24" s="125"/>
      <c r="G24" s="126"/>
    </row>
    <row r="25" spans="1:7" ht="12.75" customHeight="1" x14ac:dyDescent="0.2">
      <c r="A25" s="130" t="s">
        <v>158</v>
      </c>
      <c r="B25" s="139"/>
      <c r="C25" s="124"/>
      <c r="D25" s="125"/>
      <c r="E25" s="125"/>
      <c r="F25" s="125"/>
      <c r="G25" s="126"/>
    </row>
    <row r="26" spans="1:7" ht="12.75" customHeight="1" x14ac:dyDescent="0.2">
      <c r="A26" s="140" t="s">
        <v>159</v>
      </c>
      <c r="B26" s="141"/>
      <c r="C26" s="142"/>
      <c r="D26" s="143"/>
      <c r="E26" s="143"/>
      <c r="F26" s="143"/>
      <c r="G26" s="144"/>
    </row>
    <row r="27" spans="1:7" ht="51" x14ac:dyDescent="0.2">
      <c r="A27" s="77" t="s">
        <v>69</v>
      </c>
      <c r="B27" s="77" t="s">
        <v>107</v>
      </c>
      <c r="C27" s="77" t="s">
        <v>108</v>
      </c>
      <c r="D27" s="77" t="s">
        <v>109</v>
      </c>
      <c r="E27" s="77" t="s">
        <v>104</v>
      </c>
      <c r="F27" s="77" t="s">
        <v>144</v>
      </c>
      <c r="G27" s="77" t="s">
        <v>118</v>
      </c>
    </row>
    <row r="28" spans="1:7" x14ac:dyDescent="0.2">
      <c r="A28" s="42" t="s">
        <v>125</v>
      </c>
      <c r="B28" s="50">
        <v>7000</v>
      </c>
      <c r="C28" s="48"/>
      <c r="D28" s="46">
        <f>$B28*C28</f>
        <v>0</v>
      </c>
      <c r="E28" s="78">
        <f>D28+($B28*C$36)+($B28*C$38)+($B28*C$39)</f>
        <v>0</v>
      </c>
      <c r="F28" s="91"/>
      <c r="G28" s="91"/>
    </row>
    <row r="29" spans="1:7" x14ac:dyDescent="0.2">
      <c r="A29" s="42" t="s">
        <v>146</v>
      </c>
      <c r="B29" s="50">
        <v>820</v>
      </c>
      <c r="C29" s="48"/>
      <c r="D29" s="46">
        <f>$B29*C29</f>
        <v>0</v>
      </c>
      <c r="E29" s="78">
        <f>D29</f>
        <v>0</v>
      </c>
      <c r="F29" s="91"/>
      <c r="G29" s="91"/>
    </row>
    <row r="30" spans="1:7" x14ac:dyDescent="0.2">
      <c r="A30" s="42" t="s">
        <v>136</v>
      </c>
      <c r="B30" s="50">
        <v>820</v>
      </c>
      <c r="C30" s="48"/>
      <c r="D30" s="46">
        <f>$B30*C30</f>
        <v>0</v>
      </c>
      <c r="E30" s="78">
        <f>D30+($B30*C$36)</f>
        <v>0</v>
      </c>
      <c r="F30" s="91"/>
      <c r="G30" s="91"/>
    </row>
    <row r="31" spans="1:7" x14ac:dyDescent="0.2">
      <c r="A31" s="42" t="s">
        <v>137</v>
      </c>
      <c r="B31" s="50">
        <v>820</v>
      </c>
      <c r="C31" s="82"/>
      <c r="D31" s="79">
        <f>$B31*C31</f>
        <v>0</v>
      </c>
      <c r="E31" s="78">
        <f>D31+($B31*C$41)</f>
        <v>0</v>
      </c>
      <c r="F31" s="91"/>
      <c r="G31" s="91"/>
    </row>
    <row r="32" spans="1:7" ht="21.75" customHeight="1" x14ac:dyDescent="0.2">
      <c r="A32" s="137" t="s">
        <v>114</v>
      </c>
      <c r="B32" s="138"/>
      <c r="C32" s="83"/>
      <c r="D32" s="81"/>
      <c r="E32" s="80">
        <f>SUM(E28:E31)</f>
        <v>0</v>
      </c>
      <c r="F32" s="80"/>
      <c r="G32" s="81"/>
    </row>
    <row r="33" spans="1:4" ht="14.25" customHeight="1" x14ac:dyDescent="0.2"/>
    <row r="34" spans="1:4" ht="51" x14ac:dyDescent="0.2">
      <c r="A34" s="84" t="s">
        <v>99</v>
      </c>
      <c r="B34" s="84" t="s">
        <v>160</v>
      </c>
      <c r="C34" s="84" t="s">
        <v>100</v>
      </c>
      <c r="D34" s="84" t="s">
        <v>101</v>
      </c>
    </row>
    <row r="35" spans="1:4" x14ac:dyDescent="0.2">
      <c r="A35" s="88" t="s">
        <v>141</v>
      </c>
      <c r="B35" s="89"/>
      <c r="C35" s="89"/>
      <c r="D35" s="90"/>
    </row>
    <row r="36" spans="1:4" x14ac:dyDescent="0.2">
      <c r="A36" s="51" t="s">
        <v>140</v>
      </c>
      <c r="B36" s="50">
        <v>7820</v>
      </c>
      <c r="C36" s="47"/>
      <c r="D36" s="46">
        <f>$B36*C36</f>
        <v>0</v>
      </c>
    </row>
    <row r="37" spans="1:4" x14ac:dyDescent="0.2">
      <c r="A37" s="88" t="s">
        <v>117</v>
      </c>
      <c r="B37" s="89"/>
      <c r="C37" s="89"/>
      <c r="D37" s="90"/>
    </row>
    <row r="38" spans="1:4" x14ac:dyDescent="0.2">
      <c r="A38" s="85" t="s">
        <v>138</v>
      </c>
      <c r="B38" s="86">
        <v>7000</v>
      </c>
      <c r="C38" s="87"/>
      <c r="D38" s="57">
        <f>$B38*C38</f>
        <v>0</v>
      </c>
    </row>
    <row r="39" spans="1:4" x14ac:dyDescent="0.2">
      <c r="A39" s="52" t="s">
        <v>139</v>
      </c>
      <c r="B39" s="50">
        <v>7000</v>
      </c>
      <c r="C39" s="47"/>
      <c r="D39" s="46">
        <f>$B39*C39</f>
        <v>0</v>
      </c>
    </row>
    <row r="40" spans="1:4" x14ac:dyDescent="0.2">
      <c r="A40" s="88" t="s">
        <v>116</v>
      </c>
      <c r="B40" s="89"/>
      <c r="C40" s="89"/>
      <c r="D40" s="90"/>
    </row>
    <row r="41" spans="1:4" x14ac:dyDescent="0.2">
      <c r="A41" s="51" t="s">
        <v>140</v>
      </c>
      <c r="B41" s="50">
        <v>820</v>
      </c>
      <c r="C41" s="47"/>
      <c r="D41" s="46">
        <f>$B41*C41</f>
        <v>0</v>
      </c>
    </row>
  </sheetData>
  <protectedRanges>
    <protectedRange sqref="F4:G19 F21:G22 C38:C39 C41 F23:G26 C28:C31 C36 C23:E26 C21:E22 C4:E19" name="Диапазон1"/>
  </protectedRanges>
  <mergeCells count="47">
    <mergeCell ref="A32:B32"/>
    <mergeCell ref="A25:B25"/>
    <mergeCell ref="C25:G25"/>
    <mergeCell ref="A26:B26"/>
    <mergeCell ref="C26:G26"/>
    <mergeCell ref="A19:B19"/>
    <mergeCell ref="A20:B20"/>
    <mergeCell ref="C19:G19"/>
    <mergeCell ref="C16:G16"/>
    <mergeCell ref="C17:G17"/>
    <mergeCell ref="A18:B18"/>
    <mergeCell ref="C18:G18"/>
    <mergeCell ref="C21:G21"/>
    <mergeCell ref="A23:B23"/>
    <mergeCell ref="C23:G23"/>
    <mergeCell ref="A22:B22"/>
    <mergeCell ref="C22:G22"/>
    <mergeCell ref="A24:B24"/>
    <mergeCell ref="C24:G24"/>
    <mergeCell ref="A4:B4"/>
    <mergeCell ref="A5:B5"/>
    <mergeCell ref="A6:B6"/>
    <mergeCell ref="A12:B12"/>
    <mergeCell ref="A13:B13"/>
    <mergeCell ref="A15:B15"/>
    <mergeCell ref="A16:B16"/>
    <mergeCell ref="A17:B17"/>
    <mergeCell ref="A7:B7"/>
    <mergeCell ref="A8:B8"/>
    <mergeCell ref="A9:B9"/>
    <mergeCell ref="A10:B10"/>
    <mergeCell ref="A21:B21"/>
    <mergeCell ref="C15:G15"/>
    <mergeCell ref="C14:G14"/>
    <mergeCell ref="A11:B11"/>
    <mergeCell ref="A14:B14"/>
    <mergeCell ref="C1:G1"/>
    <mergeCell ref="C4:G4"/>
    <mergeCell ref="C7:G7"/>
    <mergeCell ref="C8:G8"/>
    <mergeCell ref="C9:G9"/>
    <mergeCell ref="C5:G5"/>
    <mergeCell ref="C6:G6"/>
    <mergeCell ref="C10:G10"/>
    <mergeCell ref="C11:G11"/>
    <mergeCell ref="C12:G12"/>
    <mergeCell ref="C13:G13"/>
  </mergeCells>
  <conditionalFormatting sqref="C38:D39 D28:E31 D32:G32">
    <cfRule type="cellIs" dxfId="4" priority="14" operator="equal">
      <formula>0</formula>
    </cfRule>
  </conditionalFormatting>
  <conditionalFormatting sqref="C41:D41">
    <cfRule type="cellIs" dxfId="3" priority="8" operator="equal">
      <formula>0</formula>
    </cfRule>
  </conditionalFormatting>
  <conditionalFormatting sqref="C38:C39 C41 C28:C31 C4:G19 F28:G31 C21:G26">
    <cfRule type="containsBlanks" dxfId="2" priority="5">
      <formula>LEN(TRIM(C4))=0</formula>
    </cfRule>
  </conditionalFormatting>
  <conditionalFormatting sqref="C36:D36">
    <cfRule type="cellIs" dxfId="1" priority="3" operator="equal">
      <formula>0</formula>
    </cfRule>
  </conditionalFormatting>
  <conditionalFormatting sqref="C36">
    <cfRule type="containsBlanks" dxfId="0" priority="2">
      <formula>LEN(TRIM(C36))=0</formula>
    </cfRule>
  </conditionalFormatting>
  <pageMargins left="0.31496062992125984" right="0.31496062992125984" top="0.35433070866141736" bottom="0.35433070866141736" header="0.31496062992125984" footer="0.31496062992125984"/>
  <pageSetup paperSize="9" scale="62" orientation="portrait" r:id="rId1"/>
  <headerFooter>
    <oddFooter>&amp;L&amp;"+,курсив"&amp;8&amp;K01+014Лист &amp;P із &amp;N листів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C48" sqref="C48"/>
    </sheetView>
  </sheetViews>
  <sheetFormatPr defaultColWidth="9.140625" defaultRowHeight="14.25" x14ac:dyDescent="0.2"/>
  <cols>
    <col min="1" max="1" width="17.7109375" style="61" customWidth="1"/>
    <col min="2" max="2" width="17.7109375" style="72" customWidth="1"/>
    <col min="3" max="4" width="17.7109375" style="61" customWidth="1"/>
    <col min="5" max="5" width="22.42578125" style="61" customWidth="1"/>
    <col min="6" max="6" width="20.42578125" style="61" customWidth="1"/>
    <col min="7" max="8" width="14.28515625" style="61" customWidth="1"/>
    <col min="9" max="16384" width="9.140625" style="61"/>
  </cols>
  <sheetData>
    <row r="1" spans="1:6" ht="15" x14ac:dyDescent="0.25">
      <c r="A1" s="60" t="s">
        <v>125</v>
      </c>
    </row>
    <row r="3" spans="1:6" x14ac:dyDescent="0.2">
      <c r="A3" s="145" t="s">
        <v>163</v>
      </c>
      <c r="B3" s="145"/>
      <c r="C3" s="145"/>
      <c r="D3" s="145"/>
    </row>
    <row r="4" spans="1:6" x14ac:dyDescent="0.2">
      <c r="A4" s="145"/>
      <c r="B4" s="145"/>
      <c r="C4" s="145"/>
      <c r="D4" s="145"/>
    </row>
    <row r="5" spans="1:6" x14ac:dyDescent="0.2">
      <c r="A5" s="145"/>
      <c r="B5" s="145"/>
      <c r="C5" s="145"/>
      <c r="D5" s="145"/>
    </row>
    <row r="6" spans="1:6" x14ac:dyDescent="0.2">
      <c r="A6" s="145"/>
      <c r="B6" s="145"/>
      <c r="C6" s="145"/>
      <c r="D6" s="145"/>
    </row>
    <row r="7" spans="1:6" x14ac:dyDescent="0.2">
      <c r="A7" s="145"/>
      <c r="B7" s="145"/>
      <c r="C7" s="145"/>
      <c r="D7" s="145"/>
    </row>
    <row r="8" spans="1:6" x14ac:dyDescent="0.2">
      <c r="A8" s="145"/>
      <c r="B8" s="145"/>
      <c r="C8" s="145"/>
      <c r="D8" s="145"/>
    </row>
    <row r="9" spans="1:6" x14ac:dyDescent="0.2">
      <c r="A9" s="145"/>
      <c r="B9" s="145"/>
      <c r="C9" s="145"/>
      <c r="D9" s="145"/>
    </row>
    <row r="10" spans="1:6" x14ac:dyDescent="0.2">
      <c r="A10" s="145"/>
      <c r="B10" s="145"/>
      <c r="C10" s="145"/>
      <c r="D10" s="145"/>
    </row>
    <row r="11" spans="1:6" x14ac:dyDescent="0.2">
      <c r="A11" s="145"/>
      <c r="B11" s="145"/>
      <c r="C11" s="145"/>
      <c r="D11" s="145"/>
    </row>
    <row r="12" spans="1:6" x14ac:dyDescent="0.2">
      <c r="A12" s="145"/>
      <c r="B12" s="145"/>
      <c r="C12" s="145"/>
      <c r="D12" s="145"/>
    </row>
    <row r="13" spans="1:6" x14ac:dyDescent="0.2">
      <c r="A13" s="145"/>
      <c r="B13" s="145"/>
      <c r="C13" s="145"/>
      <c r="D13" s="145"/>
    </row>
    <row r="14" spans="1:6" x14ac:dyDescent="0.2">
      <c r="A14" s="145"/>
      <c r="B14" s="145"/>
      <c r="C14" s="145"/>
      <c r="D14" s="145"/>
    </row>
    <row r="15" spans="1:6" x14ac:dyDescent="0.2">
      <c r="A15" s="145"/>
      <c r="B15" s="145"/>
      <c r="C15" s="145"/>
      <c r="D15" s="145"/>
    </row>
    <row r="16" spans="1:6" x14ac:dyDescent="0.2">
      <c r="A16" s="145"/>
      <c r="B16" s="145"/>
      <c r="C16" s="145"/>
      <c r="D16" s="145"/>
      <c r="E16" s="73"/>
      <c r="F16" s="61" t="s">
        <v>143</v>
      </c>
    </row>
    <row r="17" spans="1:6" x14ac:dyDescent="0.2">
      <c r="A17" s="145"/>
      <c r="B17" s="145"/>
      <c r="C17" s="145"/>
      <c r="D17" s="145"/>
      <c r="E17" s="73"/>
      <c r="F17" s="73"/>
    </row>
    <row r="18" spans="1:6" x14ac:dyDescent="0.2">
      <c r="A18" s="145"/>
      <c r="B18" s="145"/>
      <c r="C18" s="145"/>
      <c r="D18" s="145"/>
      <c r="E18" s="73"/>
      <c r="F18" s="73"/>
    </row>
    <row r="19" spans="1:6" x14ac:dyDescent="0.2">
      <c r="A19" s="145"/>
      <c r="B19" s="145"/>
      <c r="C19" s="145"/>
      <c r="D19" s="145"/>
      <c r="E19" s="73"/>
      <c r="F19" s="73"/>
    </row>
    <row r="20" spans="1:6" x14ac:dyDescent="0.2">
      <c r="A20" s="145"/>
      <c r="B20" s="145"/>
      <c r="C20" s="145"/>
      <c r="D20" s="145"/>
      <c r="E20" s="73"/>
      <c r="F20" s="73"/>
    </row>
    <row r="21" spans="1:6" x14ac:dyDescent="0.2">
      <c r="A21" s="145"/>
      <c r="B21" s="145"/>
      <c r="C21" s="145"/>
      <c r="D21" s="145"/>
      <c r="F21" s="73"/>
    </row>
    <row r="22" spans="1:6" x14ac:dyDescent="0.2">
      <c r="A22" s="145"/>
      <c r="B22" s="145"/>
      <c r="C22" s="145"/>
      <c r="D22" s="145"/>
      <c r="F22" s="73"/>
    </row>
    <row r="23" spans="1:6" x14ac:dyDescent="0.2">
      <c r="A23" s="145"/>
      <c r="B23" s="145"/>
      <c r="C23" s="145"/>
      <c r="D23" s="145"/>
      <c r="F23" s="73"/>
    </row>
    <row r="24" spans="1:6" x14ac:dyDescent="0.2">
      <c r="F24" s="73"/>
    </row>
    <row r="25" spans="1:6" ht="30" x14ac:dyDescent="0.2">
      <c r="A25" s="62" t="s">
        <v>92</v>
      </c>
      <c r="B25" s="63" t="s">
        <v>124</v>
      </c>
      <c r="C25" s="62" t="s">
        <v>123</v>
      </c>
      <c r="D25" s="62" t="s">
        <v>122</v>
      </c>
      <c r="F25" s="73"/>
    </row>
    <row r="26" spans="1:6" x14ac:dyDescent="0.2">
      <c r="A26" s="74" t="s">
        <v>121</v>
      </c>
      <c r="B26" s="75">
        <v>99.962121212121204</v>
      </c>
      <c r="C26" s="76"/>
      <c r="D26" s="76">
        <f>B26</f>
        <v>99.962121212121204</v>
      </c>
      <c r="F26" s="73"/>
    </row>
    <row r="27" spans="1:6" x14ac:dyDescent="0.2">
      <c r="A27" s="71" t="s">
        <v>98</v>
      </c>
      <c r="B27" s="75">
        <v>700</v>
      </c>
      <c r="C27" s="76">
        <f>B27*0.3</f>
        <v>210</v>
      </c>
      <c r="D27" s="76">
        <f>B27*0.7</f>
        <v>489.99999999999994</v>
      </c>
      <c r="F27" s="73"/>
    </row>
    <row r="28" spans="1:6" x14ac:dyDescent="0.2">
      <c r="A28" s="71" t="s">
        <v>97</v>
      </c>
      <c r="B28" s="75">
        <v>1100</v>
      </c>
      <c r="C28" s="76">
        <f>B28*0.4</f>
        <v>440</v>
      </c>
      <c r="D28" s="76">
        <f>B28*0.6</f>
        <v>660</v>
      </c>
      <c r="F28" s="73"/>
    </row>
    <row r="29" spans="1:6" x14ac:dyDescent="0.2">
      <c r="A29" s="71" t="s">
        <v>96</v>
      </c>
      <c r="B29" s="75">
        <v>1800</v>
      </c>
      <c r="C29" s="76">
        <f>B29*0.7</f>
        <v>1260</v>
      </c>
      <c r="D29" s="76">
        <f>B29*0.3</f>
        <v>540</v>
      </c>
      <c r="F29" s="73"/>
    </row>
    <row r="30" spans="1:6" x14ac:dyDescent="0.2">
      <c r="A30" s="71" t="s">
        <v>68</v>
      </c>
      <c r="B30" s="75">
        <v>1750</v>
      </c>
      <c r="C30" s="76">
        <f>B30*0.8</f>
        <v>1400</v>
      </c>
      <c r="D30" s="76">
        <f>B30*0.2</f>
        <v>350</v>
      </c>
      <c r="F30" s="73"/>
    </row>
    <row r="31" spans="1:6" x14ac:dyDescent="0.2">
      <c r="A31" s="71" t="s">
        <v>95</v>
      </c>
      <c r="B31" s="75">
        <v>850</v>
      </c>
      <c r="C31" s="76">
        <f>B31*0.8</f>
        <v>680</v>
      </c>
      <c r="D31" s="76">
        <f>B31*0.2</f>
        <v>170</v>
      </c>
    </row>
    <row r="32" spans="1:6" x14ac:dyDescent="0.2">
      <c r="A32" s="71" t="s">
        <v>94</v>
      </c>
      <c r="B32" s="75">
        <v>450</v>
      </c>
      <c r="C32" s="76">
        <f>B32</f>
        <v>450</v>
      </c>
      <c r="D32" s="76"/>
    </row>
    <row r="33" spans="1:4" x14ac:dyDescent="0.2">
      <c r="A33" s="71" t="s">
        <v>93</v>
      </c>
      <c r="B33" s="75">
        <v>250</v>
      </c>
      <c r="C33" s="76">
        <f>B33</f>
        <v>250</v>
      </c>
      <c r="D33" s="76"/>
    </row>
    <row r="34" spans="1:4" ht="15" x14ac:dyDescent="0.2">
      <c r="A34" s="100" t="s">
        <v>120</v>
      </c>
      <c r="B34" s="101">
        <f>SUM(B26:B33)</f>
        <v>6999.962121212121</v>
      </c>
      <c r="C34" s="101">
        <f>SUM(C26:C33)</f>
        <v>4690</v>
      </c>
      <c r="D34" s="101">
        <f>SUM(D26:D33)</f>
        <v>2309.962121212121</v>
      </c>
    </row>
    <row r="36" spans="1:4" x14ac:dyDescent="0.2">
      <c r="A36" s="98" t="s">
        <v>164</v>
      </c>
    </row>
    <row r="41" spans="1:4" x14ac:dyDescent="0.2">
      <c r="A41" s="99"/>
    </row>
    <row r="43" spans="1:4" ht="15" x14ac:dyDescent="0.25">
      <c r="A43"/>
    </row>
  </sheetData>
  <mergeCells count="1">
    <mergeCell ref="A3:D23"/>
  </mergeCells>
  <pageMargins left="0.39370078740157483" right="0.39370078740157483" top="0.39370078740157483" bottom="0.39370078740157483" header="0.11811023622047244" footer="0.11811023622047244"/>
  <pageSetup paperSize="9" scale="59" orientation="landscape" r:id="rId1"/>
  <headerFooter>
    <oddFooter>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Normal="100" workbookViewId="0">
      <selection activeCell="B42" sqref="B42"/>
    </sheetView>
  </sheetViews>
  <sheetFormatPr defaultColWidth="72.7109375" defaultRowHeight="12.75" x14ac:dyDescent="0.2"/>
  <cols>
    <col min="1" max="1" width="50.7109375" style="65" bestFit="1" customWidth="1"/>
    <col min="2" max="2" width="38.5703125" style="65" customWidth="1"/>
    <col min="3" max="33" width="9.85546875" style="65" customWidth="1"/>
    <col min="34" max="16384" width="72.7109375" style="65"/>
  </cols>
  <sheetData>
    <row r="1" spans="1:5" x14ac:dyDescent="0.2">
      <c r="A1" s="93" t="s">
        <v>145</v>
      </c>
    </row>
    <row r="3" spans="1:5" x14ac:dyDescent="0.2">
      <c r="A3" s="146" t="s">
        <v>161</v>
      </c>
      <c r="B3" s="146"/>
      <c r="C3" s="94"/>
      <c r="D3" s="94"/>
      <c r="E3" s="94"/>
    </row>
    <row r="4" spans="1:5" x14ac:dyDescent="0.2">
      <c r="A4" s="146"/>
      <c r="B4" s="146"/>
      <c r="C4" s="94"/>
      <c r="D4" s="94"/>
      <c r="E4" s="94"/>
    </row>
    <row r="5" spans="1:5" x14ac:dyDescent="0.2">
      <c r="A5" s="146"/>
      <c r="B5" s="146"/>
      <c r="C5" s="94"/>
      <c r="D5" s="94"/>
      <c r="E5" s="94"/>
    </row>
    <row r="6" spans="1:5" x14ac:dyDescent="0.2">
      <c r="A6" s="146"/>
      <c r="B6" s="146"/>
      <c r="C6" s="94"/>
      <c r="D6" s="94"/>
      <c r="E6" s="94"/>
    </row>
    <row r="7" spans="1:5" x14ac:dyDescent="0.2">
      <c r="A7" s="146"/>
      <c r="B7" s="146"/>
      <c r="C7" s="94"/>
      <c r="D7" s="94"/>
      <c r="E7" s="94"/>
    </row>
    <row r="8" spans="1:5" x14ac:dyDescent="0.2">
      <c r="A8" s="146"/>
      <c r="B8" s="146"/>
      <c r="C8" s="94"/>
      <c r="D8" s="94"/>
      <c r="E8" s="94"/>
    </row>
    <row r="9" spans="1:5" x14ac:dyDescent="0.2">
      <c r="A9" s="146"/>
      <c r="B9" s="146"/>
      <c r="C9" s="94"/>
      <c r="D9" s="94"/>
      <c r="E9" s="94"/>
    </row>
    <row r="10" spans="1:5" x14ac:dyDescent="0.2">
      <c r="A10" s="146"/>
      <c r="B10" s="146"/>
      <c r="C10" s="94"/>
      <c r="D10" s="94"/>
      <c r="E10" s="94"/>
    </row>
    <row r="11" spans="1:5" x14ac:dyDescent="0.2">
      <c r="A11" s="66" t="s">
        <v>92</v>
      </c>
      <c r="B11" s="67" t="s">
        <v>124</v>
      </c>
    </row>
    <row r="12" spans="1:5" x14ac:dyDescent="0.2">
      <c r="A12" s="95" t="s">
        <v>98</v>
      </c>
      <c r="B12" s="96">
        <v>34.077922077922075</v>
      </c>
    </row>
    <row r="13" spans="1:5" x14ac:dyDescent="0.2">
      <c r="A13" s="95" t="s">
        <v>97</v>
      </c>
      <c r="B13" s="96">
        <v>80.935064935064943</v>
      </c>
    </row>
    <row r="14" spans="1:5" x14ac:dyDescent="0.2">
      <c r="A14" s="95" t="s">
        <v>96</v>
      </c>
      <c r="B14" s="96">
        <v>265.16883116883116</v>
      </c>
    </row>
    <row r="15" spans="1:5" x14ac:dyDescent="0.2">
      <c r="A15" s="95" t="s">
        <v>68</v>
      </c>
      <c r="B15" s="96">
        <v>233.22077922077921</v>
      </c>
    </row>
    <row r="16" spans="1:5" x14ac:dyDescent="0.2">
      <c r="A16" s="95" t="s">
        <v>127</v>
      </c>
      <c r="B16" s="96">
        <v>133.11688311688312</v>
      </c>
    </row>
    <row r="17" spans="1:2" x14ac:dyDescent="0.2">
      <c r="A17" s="95" t="s">
        <v>126</v>
      </c>
      <c r="B17" s="96">
        <v>51.116883116883116</v>
      </c>
    </row>
    <row r="18" spans="1:2" x14ac:dyDescent="0.2">
      <c r="A18" s="95" t="s">
        <v>93</v>
      </c>
      <c r="B18" s="96">
        <v>22.363636363636363</v>
      </c>
    </row>
    <row r="19" spans="1:2" x14ac:dyDescent="0.2">
      <c r="A19" s="102" t="s">
        <v>120</v>
      </c>
      <c r="B19" s="103">
        <v>820</v>
      </c>
    </row>
    <row r="22" spans="1:2" x14ac:dyDescent="0.2">
      <c r="A22" s="146" t="s">
        <v>166</v>
      </c>
      <c r="B22" s="146"/>
    </row>
    <row r="23" spans="1:2" x14ac:dyDescent="0.2">
      <c r="A23" s="146"/>
      <c r="B23" s="146"/>
    </row>
    <row r="24" spans="1:2" x14ac:dyDescent="0.2">
      <c r="A24" s="146"/>
      <c r="B24" s="146"/>
    </row>
    <row r="25" spans="1:2" x14ac:dyDescent="0.2">
      <c r="A25" s="146"/>
      <c r="B25" s="146"/>
    </row>
    <row r="26" spans="1:2" x14ac:dyDescent="0.2">
      <c r="A26" s="146"/>
      <c r="B26" s="146"/>
    </row>
    <row r="27" spans="1:2" x14ac:dyDescent="0.2">
      <c r="A27" s="146"/>
      <c r="B27" s="146"/>
    </row>
    <row r="28" spans="1:2" x14ac:dyDescent="0.2">
      <c r="A28" s="146"/>
      <c r="B28" s="146"/>
    </row>
    <row r="29" spans="1:2" ht="60.75" customHeight="1" x14ac:dyDescent="0.2">
      <c r="A29" s="146"/>
      <c r="B29" s="146"/>
    </row>
    <row r="30" spans="1:2" x14ac:dyDescent="0.2">
      <c r="A30" s="66" t="s">
        <v>92</v>
      </c>
      <c r="B30" s="67" t="s">
        <v>124</v>
      </c>
    </row>
    <row r="31" spans="1:2" x14ac:dyDescent="0.2">
      <c r="A31" s="95" t="s">
        <v>98</v>
      </c>
      <c r="B31" s="96">
        <v>34.077922077922075</v>
      </c>
    </row>
    <row r="32" spans="1:2" x14ac:dyDescent="0.2">
      <c r="A32" s="95" t="s">
        <v>97</v>
      </c>
      <c r="B32" s="96">
        <v>80.935064935064943</v>
      </c>
    </row>
    <row r="33" spans="1:2" x14ac:dyDescent="0.2">
      <c r="A33" s="95" t="s">
        <v>96</v>
      </c>
      <c r="B33" s="96">
        <v>265.16883116883116</v>
      </c>
    </row>
    <row r="34" spans="1:2" x14ac:dyDescent="0.2">
      <c r="A34" s="95" t="s">
        <v>68</v>
      </c>
      <c r="B34" s="96">
        <v>233.22077922077921</v>
      </c>
    </row>
    <row r="35" spans="1:2" x14ac:dyDescent="0.2">
      <c r="A35" s="95" t="s">
        <v>127</v>
      </c>
      <c r="B35" s="96">
        <v>133.11688311688312</v>
      </c>
    </row>
    <row r="36" spans="1:2" x14ac:dyDescent="0.2">
      <c r="A36" s="95" t="s">
        <v>126</v>
      </c>
      <c r="B36" s="96">
        <v>51.116883116883116</v>
      </c>
    </row>
    <row r="37" spans="1:2" x14ac:dyDescent="0.2">
      <c r="A37" s="95" t="s">
        <v>93</v>
      </c>
      <c r="B37" s="96">
        <v>22.363636363636363</v>
      </c>
    </row>
    <row r="38" spans="1:2" x14ac:dyDescent="0.2">
      <c r="A38" s="102" t="s">
        <v>120</v>
      </c>
      <c r="B38" s="103">
        <v>820</v>
      </c>
    </row>
    <row r="41" spans="1:2" x14ac:dyDescent="0.2">
      <c r="A41" s="98" t="s">
        <v>165</v>
      </c>
    </row>
    <row r="42" spans="1:2" ht="15" x14ac:dyDescent="0.25">
      <c r="A42"/>
    </row>
  </sheetData>
  <mergeCells count="2">
    <mergeCell ref="A3:B10"/>
    <mergeCell ref="A22:B29"/>
  </mergeCells>
  <pageMargins left="0.39370078740157483" right="0.39370078740157483" top="0.39370078740157483" bottom="0.39370078740157483" header="0.11811023622047244" footer="0.11811023622047244"/>
  <pageSetup paperSize="9" scale="73" orientation="landscape" r:id="rId1"/>
  <headerFooter>
    <oddFooter>&amp;C&amp;F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>
      <selection activeCell="A3" sqref="A3:B11"/>
    </sheetView>
  </sheetViews>
  <sheetFormatPr defaultColWidth="9.140625" defaultRowHeight="12.75" x14ac:dyDescent="0.2"/>
  <cols>
    <col min="1" max="1" width="36" style="65" bestFit="1" customWidth="1"/>
    <col min="2" max="2" width="29.28515625" style="65" customWidth="1"/>
    <col min="3" max="16384" width="9.140625" style="65"/>
  </cols>
  <sheetData>
    <row r="1" spans="1:3" x14ac:dyDescent="0.2">
      <c r="A1" s="64" t="s">
        <v>142</v>
      </c>
    </row>
    <row r="3" spans="1:3" x14ac:dyDescent="0.2">
      <c r="A3" s="147" t="s">
        <v>162</v>
      </c>
      <c r="B3" s="147"/>
    </row>
    <row r="4" spans="1:3" x14ac:dyDescent="0.2">
      <c r="A4" s="147"/>
      <c r="B4" s="147"/>
    </row>
    <row r="5" spans="1:3" x14ac:dyDescent="0.2">
      <c r="A5" s="147"/>
      <c r="B5" s="147"/>
    </row>
    <row r="6" spans="1:3" x14ac:dyDescent="0.2">
      <c r="A6" s="147"/>
      <c r="B6" s="147"/>
    </row>
    <row r="7" spans="1:3" x14ac:dyDescent="0.2">
      <c r="A7" s="147"/>
      <c r="B7" s="147"/>
    </row>
    <row r="8" spans="1:3" x14ac:dyDescent="0.2">
      <c r="A8" s="147"/>
      <c r="B8" s="147"/>
    </row>
    <row r="9" spans="1:3" x14ac:dyDescent="0.2">
      <c r="A9" s="147"/>
      <c r="B9" s="147"/>
    </row>
    <row r="10" spans="1:3" x14ac:dyDescent="0.2">
      <c r="A10" s="147"/>
      <c r="B10" s="147"/>
    </row>
    <row r="11" spans="1:3" x14ac:dyDescent="0.2">
      <c r="A11" s="147"/>
      <c r="B11" s="147"/>
    </row>
    <row r="13" spans="1:3" x14ac:dyDescent="0.2">
      <c r="A13" s="66" t="s">
        <v>92</v>
      </c>
      <c r="B13" s="67" t="s">
        <v>124</v>
      </c>
    </row>
    <row r="14" spans="1:3" x14ac:dyDescent="0.2">
      <c r="A14" s="68" t="s">
        <v>133</v>
      </c>
      <c r="B14" s="69">
        <v>35</v>
      </c>
      <c r="C14" s="70"/>
    </row>
    <row r="15" spans="1:3" x14ac:dyDescent="0.2">
      <c r="A15" s="68" t="s">
        <v>132</v>
      </c>
      <c r="B15" s="69">
        <v>300</v>
      </c>
      <c r="C15" s="70"/>
    </row>
    <row r="16" spans="1:3" x14ac:dyDescent="0.2">
      <c r="A16" s="68" t="s">
        <v>131</v>
      </c>
      <c r="B16" s="69">
        <v>270</v>
      </c>
      <c r="C16" s="70"/>
    </row>
    <row r="17" spans="1:3" x14ac:dyDescent="0.2">
      <c r="A17" s="68" t="s">
        <v>130</v>
      </c>
      <c r="B17" s="69">
        <v>124.59740259740259</v>
      </c>
      <c r="C17" s="70"/>
    </row>
    <row r="18" spans="1:3" x14ac:dyDescent="0.2">
      <c r="A18" s="68" t="s">
        <v>129</v>
      </c>
      <c r="B18" s="69">
        <v>60</v>
      </c>
      <c r="C18" s="70"/>
    </row>
    <row r="19" spans="1:3" x14ac:dyDescent="0.2">
      <c r="A19" s="68" t="s">
        <v>128</v>
      </c>
      <c r="B19" s="69">
        <v>30</v>
      </c>
      <c r="C19" s="70"/>
    </row>
    <row r="20" spans="1:3" x14ac:dyDescent="0.2">
      <c r="A20" s="102" t="s">
        <v>120</v>
      </c>
      <c r="B20" s="104">
        <f>SUM(B14:B19)</f>
        <v>819.59740259740261</v>
      </c>
    </row>
    <row r="26" spans="1:3" ht="15" customHeight="1" x14ac:dyDescent="0.2"/>
    <row r="42" spans="2:2" ht="15" x14ac:dyDescent="0.25">
      <c r="B42"/>
    </row>
  </sheetData>
  <mergeCells count="1">
    <mergeCell ref="A3:B11"/>
  </mergeCells>
  <pageMargins left="0.39370078740157483" right="0.39370078740157483" top="0.39370078740157483" bottom="0.39370078740157483" header="0.11811023622047244" footer="0.1181102362204724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showZeros="0" defaultGridColor="0" topLeftCell="A4" colorId="22" zoomScale="80" zoomScaleNormal="80" workbookViewId="0">
      <selection activeCell="B4" sqref="B4:C4"/>
    </sheetView>
  </sheetViews>
  <sheetFormatPr defaultColWidth="0" defaultRowHeight="18" zeroHeight="1" x14ac:dyDescent="0.25"/>
  <cols>
    <col min="1" max="1" width="18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34" t="s">
        <v>91</v>
      </c>
      <c r="B1" s="4"/>
      <c r="C1" s="58" t="str">
        <f>CONCATENATE("Вхідний № ",RIGHT(LEFT($C$15,10),3),"/_______")</f>
        <v>Вхідний № 403/_______</v>
      </c>
    </row>
    <row r="2" spans="1:3" s="9" customFormat="1" x14ac:dyDescent="0.25">
      <c r="A2" s="35">
        <f>WORKDAY(Документація!B47,-1,0)</f>
        <v>43244</v>
      </c>
      <c r="B2" s="3"/>
      <c r="C2" s="59"/>
    </row>
    <row r="3" spans="1:3" s="9" customFormat="1" x14ac:dyDescent="0.25">
      <c r="A3" s="5"/>
      <c r="B3" s="4"/>
      <c r="C3" s="59" t="s">
        <v>53</v>
      </c>
    </row>
    <row r="4" spans="1:3" ht="67.5" customHeight="1" x14ac:dyDescent="0.25">
      <c r="A4" s="7" t="s">
        <v>0</v>
      </c>
      <c r="B4" s="150">
        <f>'Додаток 1'!$C$4</f>
        <v>0</v>
      </c>
      <c r="C4" s="150"/>
    </row>
    <row r="5" spans="1:3" ht="18" customHeight="1" x14ac:dyDescent="0.25">
      <c r="A5" s="11"/>
      <c r="B5" s="151">
        <f>'Додаток 1'!$C$9</f>
        <v>0</v>
      </c>
      <c r="C5" s="151"/>
    </row>
    <row r="6" spans="1:3" x14ac:dyDescent="0.25">
      <c r="A6" s="7" t="s">
        <v>52</v>
      </c>
      <c r="B6" s="151">
        <f>'Додаток 1'!$C$11</f>
        <v>0</v>
      </c>
      <c r="C6" s="151"/>
    </row>
    <row r="7" spans="1:3" s="2" customFormat="1" ht="18" customHeight="1" x14ac:dyDescent="0.25">
      <c r="A7" s="12"/>
      <c r="B7" s="152">
        <f>'Додаток 1'!$C$12</f>
        <v>0</v>
      </c>
      <c r="C7" s="152"/>
    </row>
    <row r="8" spans="1:3" s="9" customFormat="1" ht="18" customHeight="1" x14ac:dyDescent="0.25">
      <c r="A8" s="12"/>
      <c r="B8" s="151">
        <f>'Додаток 1'!$C$13</f>
        <v>0</v>
      </c>
      <c r="C8" s="151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48" t="s">
        <v>39</v>
      </c>
      <c r="C11" s="148"/>
    </row>
    <row r="12" spans="1:3" ht="143.25" customHeight="1" x14ac:dyDescent="0.25">
      <c r="A12" s="7"/>
      <c r="B12" s="149" t="str">
        <f>Документація!$B$3</f>
        <v xml:space="preserve">Зимова форма для працівників торгової мережі Фокстрот
</v>
      </c>
      <c r="C12" s="149"/>
    </row>
    <row r="13" spans="1:3" s="9" customFormat="1" ht="143.25" customHeight="1" x14ac:dyDescent="0.25">
      <c r="A13" s="7"/>
      <c r="B13" s="10"/>
      <c r="C13" s="10"/>
    </row>
    <row r="14" spans="1:3" x14ac:dyDescent="0.25">
      <c r="B14" s="4" t="s">
        <v>1</v>
      </c>
      <c r="C14" s="9" t="s">
        <v>2</v>
      </c>
    </row>
    <row r="15" spans="1:3" s="3" customFormat="1" x14ac:dyDescent="0.25">
      <c r="B15" s="5"/>
      <c r="C15" s="8" t="str">
        <f>Документація!B12</f>
        <v>tender-403@foxtrot.kiev.ua</v>
      </c>
    </row>
    <row r="16" spans="1:3" s="3" customFormat="1" x14ac:dyDescent="0.25">
      <c r="B16" s="5"/>
      <c r="C16" s="9" t="s">
        <v>37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</sheetData>
  <sheetProtection select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pageMargins left="0.70866141732283472" right="0.31496062992125984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Документація</vt:lpstr>
      <vt:lpstr>Додаток 1</vt:lpstr>
      <vt:lpstr>Вид 1</vt:lpstr>
      <vt:lpstr>Вид 2</vt:lpstr>
      <vt:lpstr>Вид 3</vt:lpstr>
      <vt:lpstr>Титульний лист конверта</vt:lpstr>
      <vt:lpstr>'Вид 1'!Область_печати</vt:lpstr>
      <vt:lpstr>'Вид 2'!Область_печати</vt:lpstr>
      <vt:lpstr>'Вид 3'!Область_печати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2018-05-16T13:29:20Z</dcterms:modified>
</cp:coreProperties>
</file>