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1'!$A$35:$G$41</definedName>
    <definedName name="_xlnm._FilterDatabase" localSheetId="2" hidden="1">'Додаток 2'!#REF!</definedName>
    <definedName name="_xlnm.Print_Area" localSheetId="1">'Додаток 1'!$A:$G</definedName>
  </definedNames>
  <calcPr calcId="145621"/>
</workbook>
</file>

<file path=xl/calcChain.xml><?xml version="1.0" encoding="utf-8"?>
<calcChain xmlns="http://schemas.openxmlformats.org/spreadsheetml/2006/main">
  <c r="G42" i="3" l="1"/>
  <c r="G39" i="3"/>
  <c r="G43" i="3" l="1"/>
  <c r="H37" i="3" l="1"/>
  <c r="H38" i="3"/>
  <c r="H41" i="3"/>
  <c r="H35" i="3" l="1"/>
  <c r="A2" i="1"/>
  <c r="C1" i="1"/>
  <c r="C19" i="1"/>
  <c r="A1" i="3" l="1"/>
  <c r="G2" i="3" l="1"/>
  <c r="G1" i="3" l="1"/>
  <c r="B5" i="1"/>
  <c r="B7" i="1"/>
  <c r="B6" i="1"/>
  <c r="B8" i="1"/>
  <c r="B4" i="1"/>
  <c r="A2" i="3"/>
  <c r="B12" i="1"/>
</calcChain>
</file>

<file path=xl/sharedStrings.xml><?xml version="1.0" encoding="utf-8"?>
<sst xmlns="http://schemas.openxmlformats.org/spreadsheetml/2006/main" count="155" uniqueCount="151">
  <si>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</si>
  <si>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</si>
  <si>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</si>
  <si>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</si>
  <si>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</si>
  <si>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</si>
  <si>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</si>
  <si>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</si>
  <si>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</si>
  <si>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</si>
  <si>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</si>
  <si>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</si>
  <si>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</si>
  <si>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</si>
  <si>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</si>
  <si>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</si>
  <si>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</si>
  <si>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</si>
  <si>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</si>
  <si>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</si>
  <si>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</si>
  <si>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</si>
  <si>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</si>
  <si>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</si>
  <si>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</si>
  <si>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</si>
  <si>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</si>
  <si>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</si>
  <si>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</si>
  <si>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</si>
  <si>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</si>
  <si>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</si>
  <si>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</si>
  <si>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</si>
  <si>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</si>
  <si>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</si>
  <si>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</si>
  <si>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</si>
  <si>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</si>
  <si>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</si>
  <si>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</si>
  <si>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</si>
  <si>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</si>
  <si>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</si>
  <si>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</si>
  <si>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</si>
  <si>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</si>
  <si>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</si>
  <si>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</si>
  <si>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</si>
  <si>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</si>
  <si>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</si>
  <si>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</si>
  <si>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</si>
  <si>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</si>
  <si>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</si>
  <si>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</si>
  <si>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</si>
  <si>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</si>
  <si>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</si>
  <si>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</si>
  <si>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</si>
  <si>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</si>
  <si>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</si>
  <si>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</si>
  <si>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</si>
  <si>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</si>
  <si>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Запит комерційної пропозиції на закупівлю надано в Додатку 1.</t>
  </si>
  <si>
    <t>Фіналісти процедури закупівлі на запит Замовника надають такі документи в електронному вигляді:</t>
  </si>
  <si>
    <t>•  Довідку про розмір чистих активів (тільки для ТОВ).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</si>
  <si>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</si>
  <si>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</si>
  <si>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</si>
  <si>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</si>
  <si>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</si>
  <si>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</si>
  <si>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</si>
  <si>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</si>
  <si>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</si>
  <si>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</si>
  <si>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</si>
  <si>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</si>
  <si>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</si>
  <si>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</si>
  <si>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</si>
  <si>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Електронна версія пропозиції в форматі Excel подається на адресу: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</si>
  <si>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</si>
  <si>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</si>
  <si>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</si>
  <si>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</si>
  <si>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 xml:space="preserve">
Оригінал пропозиції подається в запечатаному конверті розміром 229×324мм.</t>
  </si>
  <si>
    <t>Критерієм вибору переможця є мінімальна ціна.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</si>
  <si>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</si>
  <si>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5. Доля валютної складової в ціні пропозиції у відсотках.</t>
  </si>
  <si>
    <t>Всього сума закупівлі, грн. з ПДВ:</t>
  </si>
  <si>
    <t xml:space="preserve">     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</si>
  <si>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 xml:space="preserve">     Тема електронного листа має містити найменування закупівлі та бути довжиною не більше 90 символів.</t>
  </si>
  <si>
    <t>Для своєчасного отримання інформації щодо тендерів ГК «ФОКСТРОТ» Учасник має оформити реєстрацію за посиланням:</t>
  </si>
  <si>
    <t>р/р</t>
  </si>
  <si>
    <t>МФО</t>
  </si>
  <si>
    <t>Разом з комерційною пропозицією Учасник має надати:</t>
  </si>
  <si>
    <t>•  Комерційну пропозицію у форматі Додатку 1 в Excel;</t>
  </si>
  <si>
    <t>tender-614@foxtrot.ua</t>
  </si>
  <si>
    <t>Учасник може надати свою пропозицію як на весь обсяг закупівлі, так і на будь-який з лотів.</t>
  </si>
  <si>
    <t>№ п\п</t>
  </si>
  <si>
    <t>Назва товару</t>
  </si>
  <si>
    <t>Кількість зразків, що необхідно надати разом з оригіналом тендерної пропозиції</t>
  </si>
  <si>
    <t>Одиниці виміру</t>
  </si>
  <si>
    <t>Лот F</t>
  </si>
  <si>
    <t>Пломби свинцеві, ширина - 10 мм, висота - 7 мм (220-230 шт на 1 кг)</t>
  </si>
  <si>
    <t>Сума по лоту F, грн. з ПДВ:</t>
  </si>
  <si>
    <t>Лот U</t>
  </si>
  <si>
    <t>Сума по лоту U, грн. з ПДВ:</t>
  </si>
  <si>
    <t>Доставка по лоту F: за рахунок Підрядника на склад Замовника за адресою: смт. Гостомель, вул. Свято-Покровська 141 П. Підтвердити або вказати свої умови.</t>
  </si>
  <si>
    <t>Періодичність поставок по лоту F: один раз на квартал відповідно до замовлень Замовника. Підтвердити або вказати свої умови.</t>
  </si>
  <si>
    <t>Періодичність поставок по лоту U: один раз на місяць відповідно до замовлень Замовника. Підтвердити або вказати свої умови.</t>
  </si>
  <si>
    <t>Строк поставки: не більше 3 робочих днів з моменту замовлення. Підтвердити або вказати свої умови.</t>
  </si>
  <si>
    <t>Гарантійний термін - не менше 12 місяців. Підтвердити або вказати свої умови.</t>
  </si>
  <si>
    <t>4. Посилання на ресурс, на якому публікується курс вказаної валюти.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</si>
  <si>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</si>
  <si>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</si>
  <si>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Штрих код</t>
  </si>
  <si>
    <t>Додаток 2.</t>
  </si>
  <si>
    <t>Приклади нанесення штріх-кодів EAN13 та найменуваннь товару на упаковку</t>
  </si>
  <si>
    <t>1 рулон</t>
  </si>
  <si>
    <t>упаковка</t>
  </si>
  <si>
    <t>рулон</t>
  </si>
  <si>
    <t>Кількість в одиницях виміру</t>
  </si>
  <si>
    <t>У разі наявності в ціні пропозиції валютної складової, вказати:
 1. Курс валюти на дату даної пропозиції;</t>
  </si>
  <si>
    <t>Ціна, грн.
з ПДВ</t>
  </si>
  <si>
    <t>Пломба пластикова номерна одноразова</t>
  </si>
  <si>
    <t>Технічні параметри</t>
  </si>
  <si>
    <t>Пломба свинцева</t>
  </si>
  <si>
    <t>Ширина: 10 мм, висота: 7 мм, 220-230 шт. на 1 кг, 1 кг в упаковці</t>
  </si>
  <si>
    <t>Ширина: 1,2мм, товщина: 1,2мм, вага: 800г, 640м в рулоні</t>
  </si>
  <si>
    <t>Витратні матеріали для пломбування</t>
  </si>
  <si>
    <t>2 штуки</t>
  </si>
  <si>
    <t>5 штук</t>
  </si>
  <si>
    <t>Шпагат джутовий</t>
  </si>
  <si>
    <t>Зміна ціни товару в залежності від курсу гривні України можлива при коливанні курсу більше, ніж на 3%. Підтвердити або вказати свої умови.</t>
  </si>
  <si>
    <t xml:space="preserve">Шпагат джутовий, ширина - 1.2 мм, товщина - 1.2 мм, вага - 800 г </t>
  </si>
  <si>
    <t>1000 шт. в упаковці, довжина (загальна): 385мм, довжина (робоча): 325мм, діаметр: 3мм, матеріал: поліпропілен, замок: 6-ти пелюсткова цанга, матеріал замку: метал, номери: оригінальні без повторень</t>
  </si>
  <si>
    <t>Умови оплати по лоту F: безготівкова оплата протягом 30-ти календарних днів після поставки та надання всіх бухгалтерських документів (видаткова накладна, зареєстрована податкова накладна). Підтвердити або вказати свої умови.</t>
  </si>
  <si>
    <t>Умови оплати по лоту U: безготівкова оплата протягом 5-ти календарних днів після поставки та надання всіх бухгалтерських документів (видаткова накладна, зареєстрована податкова накладна). Підтвердити або вказати свої умови.</t>
  </si>
  <si>
    <t>Упаковка має забезпечувати збереження товару під час транспортування територією України та складського стелажного зберігання.
Кожна упаковка товару повинна містити:
 - код товару Т2;
 - найменування товару;
 - кількість товару;
 - штрих-код в системі EAN 13.
Штрих-коди та коди товару Т2 надано в Додатку 2.
Підтвердити або вказати свої умови.</t>
  </si>
  <si>
    <t>Код товару Т2</t>
  </si>
  <si>
    <t>Код виробника</t>
  </si>
  <si>
    <t>•  Сертифікати відповідності на товари.</t>
  </si>
  <si>
    <t>•  Зразки товарів для тестування відповідно до переліку у Додатку 1. Кожний зразок має бути промаркован найменуванням компанії Учасника. Зразки не повертаються.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</si>
  <si>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
Проект договору додається.</t>
  </si>
  <si>
    <t>Доставка по лоту U: за рахунок Підрядника на склад Замовника за адресою: Київська обл., с. Чайки, вул. Авіаконструктора Антонова, 1А. Підтвердити або вказати свої умови.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</si>
</sst>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"/>
    <numFmt numFmtId="185" formatCode="0_ ;[Red]\-0\ "/>
  </numFmts>
  <fonts count="5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6"/>
      <color theme="7" tint="-0.499984740745262"/>
      <name val="Cambria"/>
      <family val="1"/>
      <charset val="204"/>
      <scheme val="major"/>
    </font>
    <font>
      <sz val="10"/>
      <color theme="7" tint="-0.499984740745262"/>
      <name val="Cambria"/>
      <family val="1"/>
      <charset val="204"/>
      <scheme val="major"/>
    </font>
    <font>
      <b/>
      <sz val="11"/>
      <color theme="7" tint="-0.499984740745262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20"/>
      <color theme="7" tint="-0.499984740745262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  <xf numFmtId="0" fontId="9" fillId="0" borderId="0"/>
  </cellStyleXfs>
  <cellXfs count="153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183" fontId="14" fillId="2" borderId="2" xfId="2" applyNumberFormat="1" applyFont="1" applyFill="1" applyBorder="1" applyAlignment="1">
      <alignment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183" fontId="44" fillId="0" borderId="0" xfId="2" applyNumberFormat="1" applyFont="1" applyFill="1" applyAlignment="1">
      <alignment horizontal="right" vertical="center" indent="4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5" fillId="0" borderId="5" xfId="0" applyFont="1" applyFill="1" applyBorder="1" applyAlignment="1">
      <alignment horizontal="left" vertical="center" wrapText="1"/>
    </xf>
    <xf numFmtId="0" fontId="46" fillId="0" borderId="3" xfId="0" applyFont="1" applyBorder="1" applyAlignment="1">
      <alignment vertical="top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 vertical="center" indent="2"/>
    </xf>
    <xf numFmtId="183" fontId="14" fillId="2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 applyProtection="1">
      <alignment horizontal="right" vertical="center" wrapText="1" indent="2"/>
      <protection locked="0"/>
    </xf>
    <xf numFmtId="0" fontId="5" fillId="2" borderId="0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vertical="center" wrapText="1"/>
    </xf>
    <xf numFmtId="0" fontId="47" fillId="0" borderId="0" xfId="0" applyFont="1" applyAlignment="1">
      <alignment vertical="center" wrapText="1"/>
    </xf>
    <xf numFmtId="164" fontId="15" fillId="0" borderId="2" xfId="2" applyFont="1" applyFill="1" applyBorder="1" applyAlignment="1" applyProtection="1">
      <alignment horizontal="right" vertical="center" wrapText="1" indent="2"/>
      <protection locked="0"/>
    </xf>
    <xf numFmtId="164" fontId="15" fillId="0" borderId="0" xfId="2" applyFont="1" applyFill="1" applyBorder="1" applyAlignment="1" applyProtection="1">
      <alignment horizontal="right" vertical="center" wrapText="1" indent="2"/>
      <protection locked="0"/>
    </xf>
    <xf numFmtId="164" fontId="6" fillId="0" borderId="0" xfId="2" applyFont="1" applyFill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185" fontId="14" fillId="2" borderId="4" xfId="2" applyNumberFormat="1" applyFont="1" applyFill="1" applyBorder="1" applyAlignment="1">
      <alignment horizontal="left" vertical="center" wrapText="1"/>
    </xf>
    <xf numFmtId="185" fontId="14" fillId="2" borderId="4" xfId="2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vertical="center" wrapText="1"/>
    </xf>
    <xf numFmtId="0" fontId="49" fillId="2" borderId="2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left" vertical="center" wrapText="1" indent="2"/>
    </xf>
    <xf numFmtId="0" fontId="14" fillId="0" borderId="2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left" vertical="center" wrapText="1" indent="1"/>
    </xf>
    <xf numFmtId="167" fontId="22" fillId="0" borderId="2" xfId="2" applyNumberFormat="1" applyFont="1" applyFill="1" applyBorder="1" applyAlignment="1">
      <alignment horizontal="left" vertical="center" wrapText="1"/>
    </xf>
    <xf numFmtId="184" fontId="14" fillId="0" borderId="2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0" fontId="21" fillId="0" borderId="0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185" fontId="15" fillId="2" borderId="2" xfId="2" applyNumberFormat="1" applyFont="1" applyFill="1" applyBorder="1" applyAlignment="1">
      <alignment horizontal="left" vertical="center" wrapText="1"/>
    </xf>
    <xf numFmtId="185" fontId="15" fillId="2" borderId="2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0" fillId="0" borderId="0" xfId="0" applyFont="1" applyBorder="1" applyAlignment="1">
      <alignment vertical="top" wrapText="1"/>
    </xf>
    <xf numFmtId="185" fontId="15" fillId="0" borderId="2" xfId="2" applyNumberFormat="1" applyFont="1" applyFill="1" applyBorder="1" applyAlignment="1">
      <alignment horizontal="center" vertical="center" wrapText="1"/>
    </xf>
    <xf numFmtId="185" fontId="14" fillId="0" borderId="4" xfId="2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165" fontId="50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left" vertical="center" wrapText="1" indent="1"/>
    </xf>
    <xf numFmtId="0" fontId="14" fillId="2" borderId="17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15" fillId="2" borderId="6" xfId="3" applyFont="1" applyFill="1" applyBorder="1" applyAlignment="1">
      <alignment horizontal="left" vertical="center" wrapText="1"/>
    </xf>
    <xf numFmtId="0" fontId="15" fillId="2" borderId="17" xfId="3" applyFont="1" applyFill="1" applyBorder="1" applyAlignment="1">
      <alignment horizontal="left" vertical="center" wrapText="1"/>
    </xf>
    <xf numFmtId="0" fontId="15" fillId="2" borderId="7" xfId="3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vertical="center" wrapText="1"/>
    </xf>
    <xf numFmtId="0" fontId="19" fillId="2" borderId="7" xfId="0" applyFont="1" applyFill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156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6 3" xfId="155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58009</xdr:colOff>
      <xdr:row>5</xdr:row>
      <xdr:rowOff>177648</xdr:rowOff>
    </xdr:from>
    <xdr:to>
      <xdr:col>1</xdr:col>
      <xdr:colOff>2136840</xdr:colOff>
      <xdr:row>5</xdr:row>
      <xdr:rowOff>1565272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6580" y="1810505"/>
          <a:ext cx="2078831" cy="1387624"/>
        </a:xfrm>
        <a:prstGeom prst="rect">
          <a:avLst/>
        </a:prstGeom>
      </xdr:spPr>
    </xdr:pic>
    <xdr:clientData/>
  </xdr:twoCellAnchor>
  <xdr:twoCellAnchor editAs="oneCell">
    <xdr:from>
      <xdr:col>2</xdr:col>
      <xdr:colOff>17596</xdr:colOff>
      <xdr:row>5</xdr:row>
      <xdr:rowOff>176886</xdr:rowOff>
    </xdr:from>
    <xdr:to>
      <xdr:col>2</xdr:col>
      <xdr:colOff>2181226</xdr:colOff>
      <xdr:row>5</xdr:row>
      <xdr:rowOff>1720078</xdr:rowOff>
    </xdr:to>
    <xdr:pic>
      <xdr:nvPicPr>
        <xdr:cNvPr id="8" name="Рисунок 7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56" t="10019" r="11474"/>
        <a:stretch/>
      </xdr:blipFill>
      <xdr:spPr>
        <a:xfrm>
          <a:off x="3275146" y="1605636"/>
          <a:ext cx="2163630" cy="15431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14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11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123" t="s">
        <v>18</v>
      </c>
      <c r="B1" s="123"/>
      <c r="C1" s="8"/>
    </row>
    <row r="2" spans="1:3" ht="14.25" customHeight="1">
      <c r="A2" s="129" t="s">
        <v>49</v>
      </c>
      <c r="B2" s="130"/>
      <c r="C2" s="8"/>
    </row>
    <row r="3" spans="1:3" ht="25.5" customHeight="1">
      <c r="A3" s="126" t="s">
        <v>50</v>
      </c>
      <c r="B3" s="11" t="s">
        <v>135</v>
      </c>
      <c r="C3" s="39"/>
    </row>
    <row r="4" spans="1:3" ht="28.5" customHeight="1">
      <c r="A4" s="127"/>
      <c r="B4" s="61" t="s">
        <v>103</v>
      </c>
    </row>
    <row r="5" spans="1:3" ht="14.25" customHeight="1">
      <c r="A5" s="127"/>
      <c r="B5" s="61" t="s">
        <v>67</v>
      </c>
    </row>
    <row r="6" spans="1:3" ht="14.25" customHeight="1">
      <c r="A6" s="126" t="s">
        <v>51</v>
      </c>
      <c r="B6" s="21" t="s">
        <v>66</v>
      </c>
    </row>
    <row r="7" spans="1:3" ht="14.25" customHeight="1">
      <c r="A7" s="128"/>
      <c r="B7" s="15" t="s">
        <v>65</v>
      </c>
    </row>
    <row r="8" spans="1:3" ht="14.25" customHeight="1">
      <c r="A8" s="124" t="s">
        <v>45</v>
      </c>
      <c r="B8" s="125"/>
    </row>
    <row r="9" spans="1:3" ht="42.75" customHeight="1">
      <c r="A9" s="126" t="s">
        <v>5</v>
      </c>
      <c r="B9" s="21" t="s">
        <v>6</v>
      </c>
    </row>
    <row r="10" spans="1:3" ht="14.25" customHeight="1">
      <c r="A10" s="127"/>
      <c r="B10" s="23" t="s">
        <v>17</v>
      </c>
    </row>
    <row r="11" spans="1:3" ht="42.75" customHeight="1">
      <c r="A11" s="128"/>
      <c r="B11" s="22" t="s">
        <v>54</v>
      </c>
    </row>
    <row r="12" spans="1:3" ht="14.25" customHeight="1">
      <c r="A12" s="124" t="s">
        <v>46</v>
      </c>
      <c r="B12" s="125"/>
    </row>
    <row r="13" spans="1:3" ht="28.5" customHeight="1">
      <c r="A13" s="131" t="s">
        <v>81</v>
      </c>
      <c r="B13" s="42" t="s">
        <v>84</v>
      </c>
    </row>
    <row r="14" spans="1:3" ht="14.25" customHeight="1">
      <c r="A14" s="132"/>
      <c r="B14" s="42" t="s">
        <v>85</v>
      </c>
    </row>
    <row r="15" spans="1:3" ht="14.25" customHeight="1">
      <c r="A15" s="132"/>
      <c r="B15" s="37" t="s">
        <v>102</v>
      </c>
    </row>
    <row r="16" spans="1:3" ht="14.25" customHeight="1">
      <c r="A16" s="132"/>
      <c r="B16" s="61" t="s">
        <v>72</v>
      </c>
    </row>
    <row r="17" spans="1:2" ht="14.25" customHeight="1">
      <c r="A17" s="132"/>
      <c r="B17" s="47" t="s">
        <v>101</v>
      </c>
    </row>
    <row r="18" spans="1:2" ht="14.25" customHeight="1">
      <c r="A18" s="132"/>
      <c r="B18" s="94" t="s">
        <v>147</v>
      </c>
    </row>
    <row r="19" spans="1:2" ht="42.75" customHeight="1">
      <c r="A19" s="132"/>
      <c r="B19" s="66" t="s">
        <v>95</v>
      </c>
    </row>
    <row r="20" spans="1:2" ht="28.5" customHeight="1">
      <c r="A20" s="132"/>
      <c r="B20" s="66" t="s">
        <v>96</v>
      </c>
    </row>
    <row r="21" spans="1:2" ht="42.75" customHeight="1" collapsed="1">
      <c r="A21" s="132"/>
      <c r="B21" s="42" t="s">
        <v>90</v>
      </c>
    </row>
    <row r="22" spans="1:2" ht="28.5" customHeight="1">
      <c r="A22" s="132"/>
      <c r="B22" s="37" t="s">
        <v>89</v>
      </c>
    </row>
    <row r="23" spans="1:2" ht="28.5" customHeight="1">
      <c r="A23" s="132"/>
      <c r="B23" s="42" t="s">
        <v>86</v>
      </c>
    </row>
    <row r="24" spans="1:2" ht="14.25" customHeight="1">
      <c r="A24" s="132"/>
      <c r="B24" s="61" t="s">
        <v>70</v>
      </c>
    </row>
    <row r="25" spans="1:2" ht="28.5" customHeight="1">
      <c r="A25" s="132"/>
      <c r="B25" s="47" t="s">
        <v>71</v>
      </c>
    </row>
    <row r="26" spans="1:2" ht="14.25" customHeight="1">
      <c r="A26" s="132"/>
      <c r="B26" s="61" t="s">
        <v>100</v>
      </c>
    </row>
    <row r="27" spans="1:2" ht="42.75" customHeight="1">
      <c r="A27" s="132"/>
      <c r="B27" s="47" t="s">
        <v>148</v>
      </c>
    </row>
    <row r="28" spans="1:2" ht="42.75" customHeight="1">
      <c r="A28" s="20" t="s">
        <v>82</v>
      </c>
      <c r="B28" s="36" t="s">
        <v>58</v>
      </c>
    </row>
    <row r="29" spans="1:2" ht="28.5" customHeight="1">
      <c r="A29" s="64" t="s">
        <v>83</v>
      </c>
      <c r="B29" s="21" t="s">
        <v>16</v>
      </c>
    </row>
    <row r="30" spans="1:2" ht="14.25" customHeight="1">
      <c r="A30" s="65"/>
      <c r="B30" s="38" t="s">
        <v>36</v>
      </c>
    </row>
    <row r="31" spans="1:2" ht="28.5" customHeight="1">
      <c r="A31" s="67">
        <v>8</v>
      </c>
      <c r="B31" s="38" t="s">
        <v>73</v>
      </c>
    </row>
    <row r="32" spans="1:2" ht="14.25" customHeight="1">
      <c r="A32" s="124" t="s">
        <v>80</v>
      </c>
      <c r="B32" s="125"/>
    </row>
    <row r="33" spans="1:2" ht="14.25" customHeight="1">
      <c r="A33" s="126" t="s">
        <v>78</v>
      </c>
      <c r="B33" s="35" t="s">
        <v>61</v>
      </c>
    </row>
    <row r="34" spans="1:2" ht="14.25" customHeight="1">
      <c r="A34" s="127"/>
      <c r="B34" s="28" t="s">
        <v>52</v>
      </c>
    </row>
    <row r="35" spans="1:2" ht="14.25" customHeight="1">
      <c r="A35" s="128"/>
      <c r="B35" s="122">
        <v>43693</v>
      </c>
    </row>
    <row r="36" spans="1:2" ht="42.75" customHeight="1">
      <c r="A36" s="126" t="s">
        <v>79</v>
      </c>
      <c r="B36" s="21" t="s">
        <v>88</v>
      </c>
    </row>
    <row r="37" spans="1:2" ht="28.5" customHeight="1">
      <c r="A37" s="127"/>
      <c r="B37" s="15" t="s">
        <v>7</v>
      </c>
    </row>
    <row r="38" spans="1:2" ht="28.5" customHeight="1">
      <c r="A38" s="128"/>
      <c r="B38" s="15" t="s">
        <v>87</v>
      </c>
    </row>
    <row r="39" spans="1:2" ht="14.25" customHeight="1">
      <c r="A39" s="124" t="s">
        <v>47</v>
      </c>
      <c r="B39" s="125"/>
    </row>
    <row r="40" spans="1:2" ht="14.25" customHeight="1">
      <c r="A40" s="126" t="s">
        <v>8</v>
      </c>
      <c r="B40" s="43" t="s">
        <v>91</v>
      </c>
    </row>
    <row r="41" spans="1:2" ht="42.75" customHeight="1">
      <c r="A41" s="128"/>
      <c r="B41" s="44" t="s">
        <v>92</v>
      </c>
    </row>
    <row r="42" spans="1:2" ht="57" customHeight="1">
      <c r="A42" s="40" t="s">
        <v>9</v>
      </c>
      <c r="B42" s="15" t="s">
        <v>10</v>
      </c>
    </row>
    <row r="43" spans="1:2" ht="14.25" customHeight="1">
      <c r="A43" s="126" t="s">
        <v>11</v>
      </c>
      <c r="B43" s="21" t="s">
        <v>12</v>
      </c>
    </row>
    <row r="44" spans="1:2" ht="28.5" customHeight="1">
      <c r="A44" s="127"/>
      <c r="B44" s="38" t="s">
        <v>37</v>
      </c>
    </row>
    <row r="45" spans="1:2" ht="28.5" customHeight="1">
      <c r="A45" s="127"/>
      <c r="B45" s="38" t="s">
        <v>38</v>
      </c>
    </row>
    <row r="46" spans="1:2" ht="42.75" customHeight="1">
      <c r="A46" s="128"/>
      <c r="B46" s="22" t="s">
        <v>34</v>
      </c>
    </row>
    <row r="47" spans="1:2" ht="14.25" customHeight="1">
      <c r="A47" s="126" t="s">
        <v>13</v>
      </c>
      <c r="B47" s="21" t="s">
        <v>14</v>
      </c>
    </row>
    <row r="48" spans="1:2" ht="14.25" customHeight="1">
      <c r="A48" s="127"/>
      <c r="B48" s="38" t="s">
        <v>39</v>
      </c>
    </row>
    <row r="49" spans="1:2" ht="28.5" customHeight="1">
      <c r="A49" s="127"/>
      <c r="B49" s="38" t="s">
        <v>40</v>
      </c>
    </row>
    <row r="50" spans="1:2" ht="42.75" customHeight="1">
      <c r="A50" s="128"/>
      <c r="B50" s="22" t="s">
        <v>15</v>
      </c>
    </row>
    <row r="51" spans="1:2" ht="28.5" customHeight="1">
      <c r="A51" s="126" t="s">
        <v>74</v>
      </c>
      <c r="B51" s="21" t="s">
        <v>68</v>
      </c>
    </row>
    <row r="52" spans="1:2" ht="14.25" customHeight="1">
      <c r="A52" s="127"/>
      <c r="B52" s="41" t="s">
        <v>56</v>
      </c>
    </row>
    <row r="53" spans="1:2" ht="14.25" customHeight="1">
      <c r="A53" s="127"/>
      <c r="B53" s="41" t="s">
        <v>57</v>
      </c>
    </row>
    <row r="54" spans="1:2" ht="14.25" customHeight="1">
      <c r="A54" s="127"/>
      <c r="B54" s="41" t="s">
        <v>63</v>
      </c>
    </row>
    <row r="55" spans="1:2" ht="14.25" customHeight="1">
      <c r="A55" s="127"/>
      <c r="B55" s="41" t="s">
        <v>64</v>
      </c>
    </row>
    <row r="56" spans="1:2" ht="14.25" customHeight="1">
      <c r="A56" s="127"/>
      <c r="B56" s="41" t="s">
        <v>62</v>
      </c>
    </row>
    <row r="57" spans="1:2" ht="14.25" customHeight="1">
      <c r="A57" s="128"/>
      <c r="B57" s="45" t="s">
        <v>69</v>
      </c>
    </row>
    <row r="58" spans="1:2" ht="28.5" customHeight="1">
      <c r="A58" s="126" t="s">
        <v>75</v>
      </c>
      <c r="B58" s="24" t="s">
        <v>76</v>
      </c>
    </row>
    <row r="59" spans="1:2" ht="14.25" customHeight="1">
      <c r="A59" s="128"/>
      <c r="B59" s="25" t="s">
        <v>41</v>
      </c>
    </row>
    <row r="60" spans="1:2" ht="14.25" customHeight="1">
      <c r="A60" s="124" t="s">
        <v>48</v>
      </c>
      <c r="B60" s="125"/>
    </row>
    <row r="61" spans="1:2" ht="71.25" customHeight="1">
      <c r="A61" s="20" t="s">
        <v>77</v>
      </c>
      <c r="B61" s="46" t="s">
        <v>149</v>
      </c>
    </row>
    <row r="62" spans="1:2" ht="14.25" customHeight="1"/>
    <row r="63" spans="1:2" ht="28.5" customHeight="1">
      <c r="B63" s="62" t="s">
        <v>97</v>
      </c>
    </row>
    <row r="64" spans="1:2" ht="14.25" customHeight="1">
      <c r="B64" s="63" t="s">
        <v>43</v>
      </c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</sheetData>
  <mergeCells count="18">
    <mergeCell ref="A13:A27"/>
    <mergeCell ref="A47:A50"/>
    <mergeCell ref="A51:A57"/>
    <mergeCell ref="A58:A59"/>
    <mergeCell ref="A60:B60"/>
    <mergeCell ref="A33:A35"/>
    <mergeCell ref="A36:A38"/>
    <mergeCell ref="A39:B39"/>
    <mergeCell ref="A40:A41"/>
    <mergeCell ref="A43:A46"/>
    <mergeCell ref="A32:B32"/>
    <mergeCell ref="A1:B1"/>
    <mergeCell ref="A8:B8"/>
    <mergeCell ref="A9:A11"/>
    <mergeCell ref="A12:B12"/>
    <mergeCell ref="A2:B2"/>
    <mergeCell ref="A6:A7"/>
    <mergeCell ref="A3:A5"/>
  </mergeCells>
  <conditionalFormatting sqref="B35">
    <cfRule type="containsBlanks" dxfId="10" priority="1">
      <formula>LEN(TRIM(B35))=0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0" r:id="rId1"/>
    <hyperlink ref="B64" r:id="rId2"/>
    <hyperlink ref="B59" r:id="rId3"/>
    <hyperlink ref="B22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15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5"/>
  <sheetViews>
    <sheetView showGridLines="0" showZeros="0" defaultGridColor="0" colorId="22" zoomScaleNormal="100" workbookViewId="0">
      <pane xSplit="6" ySplit="3" topLeftCell="G4" activePane="bottomRight" state="frozen"/>
      <selection pane="topRight" activeCell="D1" sqref="D1"/>
      <selection pane="bottomLeft" activeCell="A4" sqref="A4"/>
      <selection pane="bottomRight" activeCell="G3" sqref="G3"/>
    </sheetView>
  </sheetViews>
  <sheetFormatPr defaultRowHeight="12.75"/>
  <cols>
    <col min="1" max="1" width="6.7109375" style="50" customWidth="1"/>
    <col min="2" max="2" width="41.42578125" style="50" customWidth="1"/>
    <col min="3" max="3" width="16.28515625" style="50" customWidth="1"/>
    <col min="4" max="4" width="64.7109375" style="50" customWidth="1"/>
    <col min="5" max="5" width="10.140625" style="50" customWidth="1"/>
    <col min="6" max="6" width="14.28515625" style="50" customWidth="1"/>
    <col min="7" max="7" width="47.7109375" style="51" customWidth="1"/>
    <col min="8" max="8" width="18.42578125" style="59" customWidth="1"/>
    <col min="9" max="9" width="10.42578125" style="49" customWidth="1"/>
    <col min="10" max="10" width="20.42578125" style="49" bestFit="1" customWidth="1"/>
    <col min="11" max="16384" width="9.140625" style="49"/>
  </cols>
  <sheetData>
    <row r="1" spans="1:8" ht="25.5" customHeight="1">
      <c r="A1" s="142" t="str">
        <f>IF($G$3=0,"Додаток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142"/>
      <c r="C1" s="142"/>
      <c r="D1" s="142"/>
      <c r="E1" s="142"/>
      <c r="F1" s="142"/>
      <c r="G1" s="96" t="str">
        <f>IF($G$3=0,"Змінювати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H1" s="56"/>
    </row>
    <row r="2" spans="1:8" s="16" customFormat="1" ht="20.25" customHeight="1">
      <c r="A2" s="143" t="str">
        <f>Документація!$B$3</f>
        <v>Витратні матеріали для пломбування</v>
      </c>
      <c r="B2" s="143"/>
      <c r="C2" s="143"/>
      <c r="D2" s="143"/>
      <c r="E2" s="143"/>
      <c r="F2" s="143"/>
      <c r="G2" s="96" t="str">
        <f>IF($G$3=0,"Поля для заповнення промарковано кольором.","")</f>
        <v>Поля для заповнення промарковано кольором.</v>
      </c>
      <c r="H2" s="57"/>
    </row>
    <row r="3" spans="1:8" s="16" customFormat="1" ht="12.75" customHeight="1">
      <c r="A3" s="144" t="s">
        <v>21</v>
      </c>
      <c r="B3" s="145"/>
      <c r="C3" s="145"/>
      <c r="D3" s="145"/>
      <c r="E3" s="145"/>
      <c r="F3" s="146"/>
      <c r="G3" s="97"/>
      <c r="H3" s="58"/>
    </row>
    <row r="4" spans="1:8" s="16" customFormat="1" ht="12.75" customHeight="1">
      <c r="A4" s="139" t="s">
        <v>22</v>
      </c>
      <c r="B4" s="140"/>
      <c r="C4" s="140"/>
      <c r="D4" s="140"/>
      <c r="E4" s="140"/>
      <c r="F4" s="141"/>
      <c r="G4" s="98"/>
      <c r="H4" s="58"/>
    </row>
    <row r="5" spans="1:8" s="16" customFormat="1" ht="12.75" customHeight="1">
      <c r="A5" s="139" t="s">
        <v>23</v>
      </c>
      <c r="B5" s="140"/>
      <c r="C5" s="140"/>
      <c r="D5" s="140"/>
      <c r="E5" s="140"/>
      <c r="F5" s="141"/>
      <c r="G5" s="98"/>
      <c r="H5" s="58"/>
    </row>
    <row r="6" spans="1:8" s="16" customFormat="1" ht="12.75" customHeight="1">
      <c r="A6" s="139" t="s">
        <v>24</v>
      </c>
      <c r="B6" s="140"/>
      <c r="C6" s="140"/>
      <c r="D6" s="140"/>
      <c r="E6" s="140"/>
      <c r="F6" s="141"/>
      <c r="G6" s="99"/>
      <c r="H6" s="58"/>
    </row>
    <row r="7" spans="1:8" s="16" customFormat="1" ht="12.75" customHeight="1">
      <c r="A7" s="139" t="s">
        <v>25</v>
      </c>
      <c r="B7" s="140"/>
      <c r="C7" s="140"/>
      <c r="D7" s="140"/>
      <c r="E7" s="140"/>
      <c r="F7" s="141"/>
      <c r="G7" s="98"/>
      <c r="H7" s="58"/>
    </row>
    <row r="8" spans="1:8" s="16" customFormat="1" ht="12.75" customHeight="1">
      <c r="A8" s="139" t="s">
        <v>26</v>
      </c>
      <c r="B8" s="140"/>
      <c r="C8" s="140"/>
      <c r="D8" s="140"/>
      <c r="E8" s="140"/>
      <c r="F8" s="141"/>
      <c r="G8" s="98"/>
      <c r="H8" s="58"/>
    </row>
    <row r="9" spans="1:8" s="16" customFormat="1" ht="12.75" customHeight="1">
      <c r="A9" s="139" t="s">
        <v>35</v>
      </c>
      <c r="B9" s="140"/>
      <c r="C9" s="140"/>
      <c r="D9" s="140"/>
      <c r="E9" s="140"/>
      <c r="F9" s="141"/>
      <c r="G9" s="99"/>
      <c r="H9" s="58"/>
    </row>
    <row r="10" spans="1:8" s="16" customFormat="1" ht="12.75" customHeight="1">
      <c r="A10" s="139" t="s">
        <v>27</v>
      </c>
      <c r="B10" s="140"/>
      <c r="C10" s="140"/>
      <c r="D10" s="140"/>
      <c r="E10" s="140"/>
      <c r="F10" s="141"/>
      <c r="G10" s="98"/>
    </row>
    <row r="11" spans="1:8" s="16" customFormat="1" ht="12.75" customHeight="1">
      <c r="A11" s="139" t="s">
        <v>29</v>
      </c>
      <c r="B11" s="140"/>
      <c r="C11" s="140"/>
      <c r="D11" s="140"/>
      <c r="E11" s="140"/>
      <c r="F11" s="141"/>
      <c r="G11" s="99"/>
      <c r="H11" s="58"/>
    </row>
    <row r="12" spans="1:8" s="16" customFormat="1" ht="12.75" customHeight="1">
      <c r="A12" s="139" t="s">
        <v>30</v>
      </c>
      <c r="B12" s="140"/>
      <c r="C12" s="140"/>
      <c r="D12" s="140"/>
      <c r="E12" s="140"/>
      <c r="F12" s="141"/>
      <c r="G12" s="100"/>
      <c r="H12" s="58"/>
    </row>
    <row r="13" spans="1:8" s="16" customFormat="1" ht="12.75" customHeight="1">
      <c r="A13" s="139" t="s">
        <v>59</v>
      </c>
      <c r="B13" s="140"/>
      <c r="C13" s="140"/>
      <c r="D13" s="140"/>
      <c r="E13" s="140"/>
      <c r="F13" s="141"/>
      <c r="G13" s="101"/>
      <c r="H13" s="58"/>
    </row>
    <row r="14" spans="1:8" s="16" customFormat="1" ht="12.75" customHeight="1">
      <c r="A14" s="139" t="s">
        <v>44</v>
      </c>
      <c r="B14" s="140"/>
      <c r="C14" s="140"/>
      <c r="D14" s="140"/>
      <c r="E14" s="140"/>
      <c r="F14" s="141"/>
      <c r="G14" s="101"/>
      <c r="H14" s="58"/>
    </row>
    <row r="15" spans="1:8" s="16" customFormat="1" ht="12.75" customHeight="1">
      <c r="A15" s="139" t="s">
        <v>28</v>
      </c>
      <c r="B15" s="140"/>
      <c r="C15" s="140"/>
      <c r="D15" s="140"/>
      <c r="E15" s="140"/>
      <c r="F15" s="141"/>
      <c r="G15" s="101"/>
      <c r="H15" s="58"/>
    </row>
    <row r="16" spans="1:8" s="16" customFormat="1" ht="12.75" customHeight="1">
      <c r="A16" s="139" t="s">
        <v>33</v>
      </c>
      <c r="B16" s="140"/>
      <c r="C16" s="140"/>
      <c r="D16" s="140"/>
      <c r="E16" s="140"/>
      <c r="F16" s="141"/>
      <c r="G16" s="102"/>
      <c r="H16" s="58"/>
    </row>
    <row r="17" spans="1:8" s="16" customFormat="1" ht="12.75" customHeight="1">
      <c r="A17" s="139" t="s">
        <v>98</v>
      </c>
      <c r="B17" s="140"/>
      <c r="C17" s="140"/>
      <c r="D17" s="140"/>
      <c r="E17" s="140"/>
      <c r="F17" s="141"/>
      <c r="G17" s="102"/>
      <c r="H17" s="58"/>
    </row>
    <row r="18" spans="1:8" s="16" customFormat="1" ht="12.75" customHeight="1">
      <c r="A18" s="139" t="s">
        <v>99</v>
      </c>
      <c r="B18" s="140"/>
      <c r="C18" s="140"/>
      <c r="D18" s="140"/>
      <c r="E18" s="140"/>
      <c r="F18" s="141"/>
      <c r="G18" s="102"/>
      <c r="H18" s="58"/>
    </row>
    <row r="19" spans="1:8" s="16" customFormat="1" ht="12.75" customHeight="1">
      <c r="A19" s="139" t="s">
        <v>55</v>
      </c>
      <c r="B19" s="140"/>
      <c r="C19" s="140"/>
      <c r="D19" s="140"/>
      <c r="E19" s="140"/>
      <c r="F19" s="141"/>
      <c r="G19" s="103"/>
      <c r="H19" s="58"/>
    </row>
    <row r="20" spans="1:8" s="16" customFormat="1" ht="12.75" customHeight="1">
      <c r="A20" s="136" t="s">
        <v>113</v>
      </c>
      <c r="B20" s="137"/>
      <c r="C20" s="137"/>
      <c r="D20" s="137"/>
      <c r="E20" s="137"/>
      <c r="F20" s="138"/>
      <c r="G20" s="103"/>
      <c r="H20" s="58"/>
    </row>
    <row r="21" spans="1:8" ht="12.75" customHeight="1">
      <c r="A21" s="136" t="s">
        <v>150</v>
      </c>
      <c r="B21" s="137"/>
      <c r="C21" s="137"/>
      <c r="D21" s="137"/>
      <c r="E21" s="137"/>
      <c r="F21" s="138"/>
      <c r="G21" s="98"/>
    </row>
    <row r="22" spans="1:8" ht="102" customHeight="1">
      <c r="A22" s="136" t="s">
        <v>144</v>
      </c>
      <c r="B22" s="137"/>
      <c r="C22" s="137"/>
      <c r="D22" s="137"/>
      <c r="E22" s="137"/>
      <c r="F22" s="138"/>
      <c r="G22" s="98"/>
    </row>
    <row r="23" spans="1:8" ht="12.75" customHeight="1">
      <c r="A23" s="136" t="s">
        <v>114</v>
      </c>
      <c r="B23" s="137"/>
      <c r="C23" s="137"/>
      <c r="D23" s="137"/>
      <c r="E23" s="137"/>
      <c r="F23" s="138"/>
      <c r="G23" s="98"/>
    </row>
    <row r="24" spans="1:8" ht="12.75" customHeight="1">
      <c r="A24" s="136" t="s">
        <v>115</v>
      </c>
      <c r="B24" s="137"/>
      <c r="C24" s="137"/>
      <c r="D24" s="137"/>
      <c r="E24" s="137"/>
      <c r="F24" s="138"/>
      <c r="G24" s="98"/>
    </row>
    <row r="25" spans="1:8" ht="12.75" customHeight="1">
      <c r="A25" s="136" t="s">
        <v>116</v>
      </c>
      <c r="B25" s="137"/>
      <c r="C25" s="137"/>
      <c r="D25" s="137"/>
      <c r="E25" s="137"/>
      <c r="F25" s="138"/>
      <c r="G25" s="98"/>
    </row>
    <row r="26" spans="1:8" ht="25.5" customHeight="1">
      <c r="A26" s="136" t="s">
        <v>142</v>
      </c>
      <c r="B26" s="137"/>
      <c r="C26" s="137"/>
      <c r="D26" s="137"/>
      <c r="E26" s="137"/>
      <c r="F26" s="138"/>
      <c r="G26" s="98"/>
    </row>
    <row r="27" spans="1:8" ht="25.5" customHeight="1">
      <c r="A27" s="136" t="s">
        <v>143</v>
      </c>
      <c r="B27" s="137"/>
      <c r="C27" s="137"/>
      <c r="D27" s="137"/>
      <c r="E27" s="137"/>
      <c r="F27" s="138"/>
      <c r="G27" s="98"/>
    </row>
    <row r="28" spans="1:8" ht="12.75" customHeight="1">
      <c r="A28" s="136" t="s">
        <v>117</v>
      </c>
      <c r="B28" s="137"/>
      <c r="C28" s="137"/>
      <c r="D28" s="137"/>
      <c r="E28" s="137"/>
      <c r="F28" s="138"/>
      <c r="G28" s="98"/>
    </row>
    <row r="29" spans="1:8" ht="25.5" customHeight="1">
      <c r="A29" s="139" t="s">
        <v>128</v>
      </c>
      <c r="B29" s="140"/>
      <c r="C29" s="140"/>
      <c r="D29" s="140"/>
      <c r="E29" s="140"/>
      <c r="F29" s="141"/>
      <c r="G29" s="98"/>
    </row>
    <row r="30" spans="1:8" ht="12.75" customHeight="1">
      <c r="A30" s="133" t="s">
        <v>119</v>
      </c>
      <c r="B30" s="134"/>
      <c r="C30" s="134"/>
      <c r="D30" s="134"/>
      <c r="E30" s="134"/>
      <c r="F30" s="135"/>
      <c r="G30" s="98"/>
    </row>
    <row r="31" spans="1:8" ht="12.75" customHeight="1">
      <c r="A31" s="133" t="s">
        <v>120</v>
      </c>
      <c r="B31" s="134"/>
      <c r="C31" s="134"/>
      <c r="D31" s="134"/>
      <c r="E31" s="134"/>
      <c r="F31" s="135"/>
      <c r="G31" s="98"/>
    </row>
    <row r="32" spans="1:8" ht="12.75" customHeight="1">
      <c r="A32" s="133" t="s">
        <v>118</v>
      </c>
      <c r="B32" s="134"/>
      <c r="C32" s="134"/>
      <c r="D32" s="134"/>
      <c r="E32" s="134"/>
      <c r="F32" s="135"/>
      <c r="G32" s="98"/>
    </row>
    <row r="33" spans="1:9" ht="12.75" customHeight="1">
      <c r="A33" s="133" t="s">
        <v>93</v>
      </c>
      <c r="B33" s="134"/>
      <c r="C33" s="134"/>
      <c r="D33" s="134"/>
      <c r="E33" s="134"/>
      <c r="F33" s="135"/>
      <c r="G33" s="104"/>
    </row>
    <row r="34" spans="1:9" ht="12.75" customHeight="1">
      <c r="A34" s="136" t="s">
        <v>139</v>
      </c>
      <c r="B34" s="137"/>
      <c r="C34" s="137"/>
      <c r="D34" s="137"/>
      <c r="E34" s="137"/>
      <c r="F34" s="138"/>
      <c r="G34" s="104"/>
    </row>
    <row r="35" spans="1:9" ht="72" customHeight="1">
      <c r="A35" s="52" t="s">
        <v>104</v>
      </c>
      <c r="B35" s="52" t="s">
        <v>105</v>
      </c>
      <c r="C35" s="92" t="s">
        <v>106</v>
      </c>
      <c r="D35" s="52" t="s">
        <v>131</v>
      </c>
      <c r="E35" s="52" t="s">
        <v>107</v>
      </c>
      <c r="F35" s="52" t="s">
        <v>127</v>
      </c>
      <c r="G35" s="53" t="s">
        <v>129</v>
      </c>
      <c r="H35" s="106" t="str">
        <f>IF(SUM(H36:H41)&lt;&gt;0,"Для коректного відображення ПДВ, ціна в грн. з ПДВ має бути кратною 0,06. Просимо відкоригувати ціну.","")</f>
        <v/>
      </c>
    </row>
    <row r="36" spans="1:9" ht="25.5" customHeight="1">
      <c r="A36" s="73"/>
      <c r="B36" s="74" t="s">
        <v>108</v>
      </c>
      <c r="C36" s="73"/>
      <c r="D36" s="73"/>
      <c r="E36" s="73"/>
      <c r="F36" s="75"/>
      <c r="G36" s="76"/>
      <c r="H36" s="106"/>
      <c r="I36" s="90"/>
    </row>
    <row r="37" spans="1:9" ht="25.5" customHeight="1">
      <c r="A37" s="95">
        <v>1</v>
      </c>
      <c r="B37" s="109" t="s">
        <v>132</v>
      </c>
      <c r="C37" s="108" t="s">
        <v>137</v>
      </c>
      <c r="D37" s="92" t="s">
        <v>133</v>
      </c>
      <c r="E37" s="78" t="s">
        <v>125</v>
      </c>
      <c r="F37" s="55">
        <v>230</v>
      </c>
      <c r="G37" s="80"/>
      <c r="H37" s="106" t="str">
        <f t="shared" ref="H37:H41" si="0">IF(ROUNDDOWN(G37/6,2)*6&lt;&gt;G37,ROUNDDOWN(G37/6,2)*6,"")</f>
        <v/>
      </c>
      <c r="I37" s="90"/>
    </row>
    <row r="38" spans="1:9" ht="25.5" customHeight="1">
      <c r="A38" s="95">
        <v>2</v>
      </c>
      <c r="B38" s="109" t="s">
        <v>138</v>
      </c>
      <c r="C38" s="84" t="s">
        <v>124</v>
      </c>
      <c r="D38" s="92" t="s">
        <v>134</v>
      </c>
      <c r="E38" s="78" t="s">
        <v>126</v>
      </c>
      <c r="F38" s="55">
        <v>110</v>
      </c>
      <c r="G38" s="80"/>
      <c r="H38" s="106" t="str">
        <f t="shared" si="0"/>
        <v/>
      </c>
      <c r="I38" s="90"/>
    </row>
    <row r="39" spans="1:9" ht="25.5" customHeight="1">
      <c r="A39" s="110"/>
      <c r="B39" s="110"/>
      <c r="C39" s="73"/>
      <c r="D39" s="73"/>
      <c r="E39" s="73"/>
      <c r="F39" s="77" t="s">
        <v>110</v>
      </c>
      <c r="G39" s="81">
        <f>SUMPRODUCT($F37:$F38,G37:G38)</f>
        <v>0</v>
      </c>
      <c r="H39" s="106"/>
      <c r="I39" s="90"/>
    </row>
    <row r="40" spans="1:9" ht="25.5" customHeight="1">
      <c r="A40" s="110"/>
      <c r="B40" s="111" t="s">
        <v>111</v>
      </c>
      <c r="C40" s="73"/>
      <c r="D40" s="73"/>
      <c r="E40" s="73"/>
      <c r="F40" s="75"/>
      <c r="G40" s="81"/>
      <c r="H40" s="106"/>
      <c r="I40" s="90"/>
    </row>
    <row r="41" spans="1:9" ht="36" customHeight="1">
      <c r="A41" s="95">
        <v>3</v>
      </c>
      <c r="B41" s="109" t="s">
        <v>130</v>
      </c>
      <c r="C41" s="107" t="s">
        <v>136</v>
      </c>
      <c r="D41" s="93" t="s">
        <v>141</v>
      </c>
      <c r="E41" s="120" t="s">
        <v>125</v>
      </c>
      <c r="F41" s="55">
        <v>54</v>
      </c>
      <c r="G41" s="80"/>
      <c r="H41" s="106" t="str">
        <f t="shared" si="0"/>
        <v/>
      </c>
      <c r="I41" s="90"/>
    </row>
    <row r="42" spans="1:9" s="69" customFormat="1" ht="25.5" customHeight="1">
      <c r="A42" s="112"/>
      <c r="B42" s="112"/>
      <c r="C42" s="68"/>
      <c r="D42" s="68"/>
      <c r="E42" s="68"/>
      <c r="F42" s="72" t="s">
        <v>112</v>
      </c>
      <c r="G42" s="81">
        <f>$F41*G41</f>
        <v>0</v>
      </c>
      <c r="H42" s="60"/>
      <c r="I42" s="91"/>
    </row>
    <row r="43" spans="1:9" s="71" customFormat="1" ht="25.5" customHeight="1">
      <c r="A43" s="113"/>
      <c r="B43" s="113"/>
      <c r="C43" s="70"/>
      <c r="D43" s="70"/>
      <c r="E43" s="70"/>
      <c r="F43" s="54" t="s">
        <v>94</v>
      </c>
      <c r="G43" s="82">
        <f>SUM(G42,G39)</f>
        <v>0</v>
      </c>
      <c r="H43" s="79"/>
      <c r="I43" s="90"/>
    </row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 password="CF40" sheet="1" objects="1" scenarios="1" formatCells="0" formatColumns="0" formatRows="0" autoFilter="0"/>
  <protectedRanges>
    <protectedRange sqref="G1:G1048576" name="Диапазон1"/>
  </protectedRanges>
  <autoFilter ref="A35:G41"/>
  <mergeCells count="34">
    <mergeCell ref="A32:F32"/>
    <mergeCell ref="A21:F21"/>
    <mergeCell ref="A20:F20"/>
    <mergeCell ref="A23:F23"/>
    <mergeCell ref="A24:F24"/>
    <mergeCell ref="A25:F25"/>
    <mergeCell ref="A26:F26"/>
    <mergeCell ref="A28:F28"/>
    <mergeCell ref="A29:F29"/>
    <mergeCell ref="A30:F30"/>
    <mergeCell ref="A31:F31"/>
    <mergeCell ref="A22:F22"/>
    <mergeCell ref="A27:F27"/>
    <mergeCell ref="A10:F10"/>
    <mergeCell ref="A11:F11"/>
    <mergeCell ref="A17:F17"/>
    <mergeCell ref="A18:F18"/>
    <mergeCell ref="A19:F19"/>
    <mergeCell ref="A33:F33"/>
    <mergeCell ref="A34:F34"/>
    <mergeCell ref="A6:F6"/>
    <mergeCell ref="A1:F1"/>
    <mergeCell ref="A2:F2"/>
    <mergeCell ref="A3:F3"/>
    <mergeCell ref="A4:F4"/>
    <mergeCell ref="A5:F5"/>
    <mergeCell ref="A12:F12"/>
    <mergeCell ref="A13:F13"/>
    <mergeCell ref="A14:F14"/>
    <mergeCell ref="A15:F15"/>
    <mergeCell ref="A16:F16"/>
    <mergeCell ref="A7:F7"/>
    <mergeCell ref="A8:F8"/>
    <mergeCell ref="A9:F9"/>
  </mergeCells>
  <conditionalFormatting sqref="G32 G23 G34 G3:G16 G19:G21 G37:G38">
    <cfRule type="containsBlanks" dxfId="9" priority="46">
      <formula>LEN(TRIM(G3))=0</formula>
    </cfRule>
  </conditionalFormatting>
  <conditionalFormatting sqref="H36:H41">
    <cfRule type="notContainsBlanks" dxfId="8" priority="49">
      <formula>LEN(TRIM(H36))&gt;0</formula>
    </cfRule>
  </conditionalFormatting>
  <conditionalFormatting sqref="H35">
    <cfRule type="notContainsBlanks" dxfId="7" priority="22">
      <formula>LEN(TRIM(H35))&gt;0</formula>
    </cfRule>
  </conditionalFormatting>
  <conditionalFormatting sqref="G17:G18">
    <cfRule type="containsBlanks" dxfId="6" priority="20">
      <formula>LEN(TRIM(G17))=0</formula>
    </cfRule>
  </conditionalFormatting>
  <conditionalFormatting sqref="G24:G26 G28:G31">
    <cfRule type="containsBlanks" dxfId="5" priority="19">
      <formula>LEN(TRIM(G24))=0</formula>
    </cfRule>
  </conditionalFormatting>
  <conditionalFormatting sqref="G33">
    <cfRule type="containsBlanks" dxfId="4" priority="8">
      <formula>LEN(TRIM(G33))=0</formula>
    </cfRule>
  </conditionalFormatting>
  <conditionalFormatting sqref="G22">
    <cfRule type="containsBlanks" dxfId="3" priority="9">
      <formula>LEN(TRIM(G22))=0</formula>
    </cfRule>
  </conditionalFormatting>
  <conditionalFormatting sqref="G35">
    <cfRule type="containsBlanks" dxfId="2" priority="6">
      <formula>LEN(TRIM(G35))=0</formula>
    </cfRule>
  </conditionalFormatting>
  <conditionalFormatting sqref="G41">
    <cfRule type="containsBlanks" dxfId="1" priority="2">
      <formula>LEN(TRIM(G41))=0</formula>
    </cfRule>
  </conditionalFormatting>
  <conditionalFormatting sqref="G27">
    <cfRule type="containsBlanks" dxfId="0" priority="1">
      <formula>LEN(TRIM(G27))=0</formula>
    </cfRule>
  </conditionalFormatting>
  <pageMargins left="0.62" right="0.2" top="0.3" bottom="0.36" header="0.19685039370078741" footer="0.19685039370078741"/>
  <pageSetup paperSize="9" scale="61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2.75"/>
  <cols>
    <col min="1" max="1" width="15.140625" style="49" customWidth="1"/>
    <col min="2" max="4" width="33.7109375" style="49" customWidth="1"/>
    <col min="5" max="16384" width="9.140625" style="49"/>
  </cols>
  <sheetData>
    <row r="1" spans="1:4" ht="31.5" customHeight="1">
      <c r="A1" s="105" t="s">
        <v>122</v>
      </c>
      <c r="B1" s="147" t="s">
        <v>123</v>
      </c>
      <c r="C1" s="147"/>
      <c r="D1" s="117"/>
    </row>
    <row r="2" spans="1:4" s="83" customFormat="1" ht="12.75" customHeight="1">
      <c r="A2" s="85" t="s">
        <v>104</v>
      </c>
      <c r="B2" s="84">
        <v>1</v>
      </c>
      <c r="C2" s="84">
        <v>2</v>
      </c>
      <c r="D2" s="84">
        <v>3</v>
      </c>
    </row>
    <row r="3" spans="1:4" ht="42.75" customHeight="1">
      <c r="A3" s="85" t="s">
        <v>105</v>
      </c>
      <c r="B3" s="89" t="s">
        <v>109</v>
      </c>
      <c r="C3" s="89" t="s">
        <v>140</v>
      </c>
      <c r="D3" s="89" t="s">
        <v>130</v>
      </c>
    </row>
    <row r="4" spans="1:4" s="116" customFormat="1" ht="12.75" customHeight="1">
      <c r="A4" s="114" t="s">
        <v>145</v>
      </c>
      <c r="B4" s="115">
        <v>5852985</v>
      </c>
      <c r="C4" s="115">
        <v>6428728</v>
      </c>
      <c r="D4" s="118">
        <v>6477475</v>
      </c>
    </row>
    <row r="5" spans="1:4">
      <c r="A5" s="86" t="s">
        <v>121</v>
      </c>
      <c r="B5" s="87">
        <v>2058529850017</v>
      </c>
      <c r="C5" s="87">
        <v>2064287280010</v>
      </c>
      <c r="D5" s="119"/>
    </row>
    <row r="6" spans="1:4" ht="178.5" customHeight="1">
      <c r="A6" s="88"/>
      <c r="B6" s="88"/>
      <c r="C6" s="88"/>
      <c r="D6" s="121" t="s">
        <v>146</v>
      </c>
    </row>
    <row r="7" spans="1:4" ht="96.75" customHeight="1"/>
    <row r="8" spans="1:4" ht="96.75" customHeight="1"/>
    <row r="9" spans="1:4" ht="96.75" customHeight="1"/>
    <row r="10" spans="1:4" ht="96.75" customHeight="1"/>
    <row r="11" spans="1:4" ht="96.75" customHeight="1"/>
    <row r="12" spans="1:4" ht="96.75" customHeight="1"/>
  </sheetData>
  <sheetProtection formatCells="0" formatColumns="0" formatRows="0" autoFilter="0"/>
  <mergeCells count="1">
    <mergeCell ref="B1:C1"/>
  </mergeCells>
  <pageMargins left="0.5" right="0.2" top="0.4" bottom="0.36" header="0.19685039370078741" footer="0.19685039370078741"/>
  <pageSetup paperSize="9" orientation="landscape" r:id="rId1"/>
  <headerFooter>
    <oddFooter>&amp;L&amp;"+,обычный"&amp;10&amp;K01+046Лист &amp;P з &amp;N листів&amp;R&amp;"+,обычный"&amp;10&amp;K01+048&amp;F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48" t="str">
        <f>CONCATENATE("Вхідний № ",RIGHT(LEFT(Документація!$B$15,10),3),"/_______")</f>
        <v>Вхідний № 614/_______</v>
      </c>
    </row>
    <row r="2" spans="1:3" s="10" customFormat="1">
      <c r="A2" s="34">
        <f>WORKDAY(Документація!$B$35,-1)</f>
        <v>43692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50">
        <f>'Додаток 1'!$G$3</f>
        <v>0</v>
      </c>
      <c r="C4" s="150"/>
    </row>
    <row r="5" spans="1:3" ht="18" customHeight="1">
      <c r="A5" s="6"/>
      <c r="B5" s="151">
        <f>'Додаток 1'!$G$8</f>
        <v>0</v>
      </c>
      <c r="C5" s="151"/>
    </row>
    <row r="6" spans="1:3">
      <c r="A6" s="13" t="s">
        <v>31</v>
      </c>
      <c r="B6" s="151">
        <f>'Додаток 1'!$G$10</f>
        <v>0</v>
      </c>
      <c r="C6" s="151"/>
    </row>
    <row r="7" spans="1:3" s="2" customFormat="1" ht="18" customHeight="1">
      <c r="A7" s="27"/>
      <c r="B7" s="152">
        <f>'Додаток 1'!$G$11</f>
        <v>0</v>
      </c>
      <c r="C7" s="152"/>
    </row>
    <row r="8" spans="1:3" s="10" customFormat="1" ht="18" customHeight="1">
      <c r="A8" s="27"/>
      <c r="B8" s="151">
        <f>'Додаток 1'!$G$12</f>
        <v>0</v>
      </c>
      <c r="C8" s="151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48" t="s">
        <v>20</v>
      </c>
      <c r="C11" s="148"/>
    </row>
    <row r="12" spans="1:3" ht="131.25" customHeight="1">
      <c r="A12" s="7"/>
      <c r="B12" s="149" t="str">
        <f>Документація!$B$3</f>
        <v>Витратні матеріали для пломбування</v>
      </c>
      <c r="C12" s="149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Документація!$B$15</f>
        <v>tender-614@foxtrot.ua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Титульний лист конверта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2019-08-15T07:16:19Z</dcterms:modified>
</cp:coreProperties>
</file>