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38400" windowHeight="12330" tabRatio="781"/>
  </bookViews>
  <sheets>
    <sheet name="Документація" sheetId="2" r:id="rId1"/>
    <sheet name="Додаток 1" sheetId="3" r:id="rId2"/>
    <sheet name="Додаток 2" sheetId="16" r:id="rId3"/>
    <sheet name="Додаток 3" sheetId="6" r:id="rId4"/>
    <sheet name="Додаток 4" sheetId="11" r:id="rId5"/>
  </sheets>
  <definedNames>
    <definedName name="_xlnm._FilterDatabase" localSheetId="1" hidden="1">'Додаток 1'!$A$81:$D$90</definedName>
    <definedName name="_xlnm._FilterDatabase" localSheetId="2" hidden="1">'Додаток 2'!$A$2:$D$92</definedName>
    <definedName name="_xlnm._FilterDatabase" localSheetId="3" hidden="1">'Додаток 3'!$A$2:$AC$601</definedName>
    <definedName name="_xlnm._FilterDatabase" localSheetId="4" hidden="1">'Додаток 4'!$A$3:$J$280</definedName>
    <definedName name="RSBookmark_1000252" localSheetId="3">'Додаток 3'!#REF!</definedName>
    <definedName name="RSBookmark_1000253" localSheetId="3">'Додаток 3'!#REF!</definedName>
    <definedName name="RSBookmark_1000254" localSheetId="3">'Додаток 3'!#REF!</definedName>
    <definedName name="RSBookmark_1000255" localSheetId="3">'Додаток 3'!#REF!</definedName>
    <definedName name="_xlnm.Print_Titles" localSheetId="1">'Додаток 1'!$3:$3</definedName>
    <definedName name="_xlnm.Print_Titles" localSheetId="2">'Додаток 2'!$1:$2</definedName>
    <definedName name="_xlnm.Print_Titles" localSheetId="3">'Додаток 3'!$1:$2</definedName>
    <definedName name="_xlnm.Print_Titles" localSheetId="4">'Додаток 4'!$3:$3</definedName>
    <definedName name="_xlnm.Print_Area" localSheetId="1">'Додаток 1'!$A:$D</definedName>
    <definedName name="_xlnm.Print_Area" localSheetId="3">'Додаток 3'!$A$1:$E$585</definedName>
  </definedNames>
  <calcPr calcId="162913"/>
</workbook>
</file>

<file path=xl/calcChain.xml><?xml version="1.0" encoding="utf-8"?>
<calcChain xmlns="http://schemas.openxmlformats.org/spreadsheetml/2006/main">
  <c r="A2" i="3" l="1"/>
  <c r="I2" i="11" l="1"/>
  <c r="A239" i="11"/>
  <c r="I207" i="11" l="1"/>
  <c r="J207" i="11" s="1"/>
  <c r="G207" i="11"/>
  <c r="F207" i="11"/>
  <c r="D207" i="11"/>
  <c r="A207" i="11"/>
  <c r="I206" i="11"/>
  <c r="J206" i="11" s="1"/>
  <c r="G206" i="11"/>
  <c r="F206" i="11"/>
  <c r="D206" i="11"/>
  <c r="A206" i="11"/>
  <c r="I205" i="11"/>
  <c r="J205" i="11" s="1"/>
  <c r="G205" i="11"/>
  <c r="F205" i="11"/>
  <c r="D205" i="11"/>
  <c r="A205" i="11"/>
  <c r="I204" i="11"/>
  <c r="J204" i="11" s="1"/>
  <c r="G204" i="11"/>
  <c r="F204" i="11"/>
  <c r="D204" i="11"/>
  <c r="A204" i="11"/>
  <c r="G203" i="11"/>
  <c r="F203" i="11"/>
  <c r="D203" i="11"/>
  <c r="A203" i="11"/>
  <c r="I202" i="11"/>
  <c r="J202" i="11" s="1"/>
  <c r="G202" i="11"/>
  <c r="F202" i="11"/>
  <c r="D202" i="11"/>
  <c r="A202" i="11"/>
  <c r="I201" i="11"/>
  <c r="J201" i="11" s="1"/>
  <c r="G201" i="11"/>
  <c r="F201" i="11"/>
  <c r="D201" i="11"/>
  <c r="A201" i="11"/>
  <c r="I200" i="11"/>
  <c r="J200" i="11" s="1"/>
  <c r="G200" i="11"/>
  <c r="F200" i="11"/>
  <c r="D200" i="11"/>
  <c r="A200" i="11"/>
  <c r="I199" i="11"/>
  <c r="J199" i="11" s="1"/>
  <c r="G199" i="11"/>
  <c r="F199" i="11"/>
  <c r="D199" i="11"/>
  <c r="A199" i="11"/>
  <c r="I198" i="11"/>
  <c r="J198" i="11" s="1"/>
  <c r="G198" i="11"/>
  <c r="F198" i="11"/>
  <c r="D198" i="11"/>
  <c r="A198" i="11"/>
  <c r="I197" i="11"/>
  <c r="J197" i="11" s="1"/>
  <c r="G197" i="11"/>
  <c r="F197" i="11"/>
  <c r="D197" i="11"/>
  <c r="A197" i="11"/>
  <c r="I196" i="11"/>
  <c r="J196" i="11" s="1"/>
  <c r="G196" i="11"/>
  <c r="F196" i="11"/>
  <c r="D196" i="11"/>
  <c r="A196" i="11"/>
  <c r="I195" i="11"/>
  <c r="J195" i="11" s="1"/>
  <c r="G195" i="11"/>
  <c r="F195" i="11"/>
  <c r="D195" i="11"/>
  <c r="A195" i="11"/>
  <c r="I194" i="11"/>
  <c r="J194" i="11" s="1"/>
  <c r="G194" i="11"/>
  <c r="F194" i="11"/>
  <c r="D194" i="11"/>
  <c r="A194" i="11"/>
  <c r="I193" i="11"/>
  <c r="J193" i="11" s="1"/>
  <c r="G193" i="11"/>
  <c r="F193" i="11"/>
  <c r="D193" i="11"/>
  <c r="A193" i="11"/>
  <c r="I192" i="11"/>
  <c r="J192" i="11" s="1"/>
  <c r="G192" i="11"/>
  <c r="F192" i="11"/>
  <c r="D192" i="11"/>
  <c r="A192" i="11"/>
  <c r="I191" i="11"/>
  <c r="J191" i="11" s="1"/>
  <c r="G191" i="11"/>
  <c r="F191" i="11"/>
  <c r="D191" i="11"/>
  <c r="A191" i="11"/>
  <c r="I190" i="11"/>
  <c r="J190" i="11" s="1"/>
  <c r="G190" i="11"/>
  <c r="F190" i="11"/>
  <c r="D190" i="11"/>
  <c r="A190" i="11"/>
  <c r="I189" i="11"/>
  <c r="J189" i="11" s="1"/>
  <c r="G189" i="11"/>
  <c r="F189" i="11"/>
  <c r="D189" i="11"/>
  <c r="A189" i="11"/>
  <c r="I188" i="11"/>
  <c r="J188" i="11" s="1"/>
  <c r="G188" i="11"/>
  <c r="F188" i="11"/>
  <c r="D188" i="11"/>
  <c r="A188" i="11"/>
  <c r="I187" i="11"/>
  <c r="J187" i="11" s="1"/>
  <c r="G187" i="11"/>
  <c r="F187" i="11"/>
  <c r="D187" i="11"/>
  <c r="A187" i="11"/>
  <c r="I186" i="11"/>
  <c r="J186" i="11" s="1"/>
  <c r="G186" i="11"/>
  <c r="F186" i="11"/>
  <c r="D186" i="11"/>
  <c r="A186" i="11"/>
  <c r="I185" i="11"/>
  <c r="J185" i="11" s="1"/>
  <c r="G185" i="11"/>
  <c r="F185" i="11"/>
  <c r="D185" i="11"/>
  <c r="A185" i="11"/>
  <c r="I184" i="11"/>
  <c r="J184" i="11" s="1"/>
  <c r="G184" i="11"/>
  <c r="F184" i="11"/>
  <c r="D184" i="11"/>
  <c r="A184" i="11"/>
  <c r="I183" i="11"/>
  <c r="J183" i="11" s="1"/>
  <c r="G183" i="11"/>
  <c r="F183" i="11"/>
  <c r="D183" i="11"/>
  <c r="A183" i="11"/>
  <c r="I182" i="11"/>
  <c r="J182" i="11" s="1"/>
  <c r="G182" i="11"/>
  <c r="F182" i="11"/>
  <c r="D182" i="11"/>
  <c r="A182" i="11"/>
  <c r="I181" i="11"/>
  <c r="J181" i="11" s="1"/>
  <c r="G181" i="11"/>
  <c r="F181" i="11"/>
  <c r="D181" i="11"/>
  <c r="A181" i="11"/>
  <c r="I180" i="11"/>
  <c r="J180" i="11" s="1"/>
  <c r="G180" i="11"/>
  <c r="F180" i="11"/>
  <c r="D180" i="11"/>
  <c r="A180" i="11"/>
  <c r="I179" i="11"/>
  <c r="J179" i="11" s="1"/>
  <c r="G179" i="11"/>
  <c r="F179" i="11"/>
  <c r="D179" i="11"/>
  <c r="A179" i="11"/>
  <c r="I178" i="11"/>
  <c r="J178" i="11" s="1"/>
  <c r="G178" i="11"/>
  <c r="F178" i="11"/>
  <c r="D178" i="11"/>
  <c r="A178" i="11"/>
  <c r="I177" i="11"/>
  <c r="J177" i="11" s="1"/>
  <c r="G177" i="11"/>
  <c r="F177" i="11"/>
  <c r="D177" i="11"/>
  <c r="A177" i="11"/>
  <c r="I176" i="11"/>
  <c r="J176" i="11" s="1"/>
  <c r="G176" i="11"/>
  <c r="F176" i="11"/>
  <c r="D176" i="11"/>
  <c r="A176" i="11"/>
  <c r="I175" i="11"/>
  <c r="J175" i="11" s="1"/>
  <c r="G175" i="11"/>
  <c r="F175" i="11"/>
  <c r="D175" i="11"/>
  <c r="A175" i="11"/>
  <c r="I174" i="11"/>
  <c r="J174" i="11" s="1"/>
  <c r="G174" i="11"/>
  <c r="F174" i="11"/>
  <c r="D174" i="11"/>
  <c r="A174" i="11"/>
  <c r="I173" i="11"/>
  <c r="J173" i="11" s="1"/>
  <c r="G173" i="11"/>
  <c r="F173" i="11"/>
  <c r="D173" i="11"/>
  <c r="A173" i="11"/>
  <c r="I172" i="11"/>
  <c r="J172" i="11" s="1"/>
  <c r="G172" i="11"/>
  <c r="F172" i="11"/>
  <c r="D172" i="11"/>
  <c r="A172" i="11"/>
  <c r="I171" i="11"/>
  <c r="J171" i="11" s="1"/>
  <c r="G171" i="11"/>
  <c r="F171" i="11"/>
  <c r="D171" i="11"/>
  <c r="A171" i="11"/>
  <c r="I170" i="11"/>
  <c r="J170" i="11" s="1"/>
  <c r="G170" i="11"/>
  <c r="F170" i="11"/>
  <c r="D170" i="11"/>
  <c r="A170" i="11"/>
  <c r="I169" i="11"/>
  <c r="J169" i="11" s="1"/>
  <c r="G169" i="11"/>
  <c r="F169" i="11"/>
  <c r="D169" i="11"/>
  <c r="A169" i="11"/>
  <c r="I168" i="11"/>
  <c r="J168" i="11" s="1"/>
  <c r="G168" i="11"/>
  <c r="F168" i="11"/>
  <c r="D168" i="11"/>
  <c r="A168" i="11"/>
  <c r="I167" i="11"/>
  <c r="J167" i="11" s="1"/>
  <c r="G167" i="11"/>
  <c r="F167" i="11"/>
  <c r="D167" i="11"/>
  <c r="A167" i="11"/>
  <c r="I166" i="11"/>
  <c r="J166" i="11" s="1"/>
  <c r="G166" i="11"/>
  <c r="F166" i="11"/>
  <c r="D166" i="11"/>
  <c r="A166" i="11"/>
  <c r="I165" i="11"/>
  <c r="J165" i="11" s="1"/>
  <c r="G165" i="11"/>
  <c r="F165" i="11"/>
  <c r="D165" i="11"/>
  <c r="A165" i="11"/>
  <c r="I164" i="11"/>
  <c r="J164" i="11" s="1"/>
  <c r="G164" i="11"/>
  <c r="F164" i="11"/>
  <c r="D164" i="11"/>
  <c r="A164" i="11"/>
  <c r="I163" i="11"/>
  <c r="J163" i="11" s="1"/>
  <c r="G163" i="11"/>
  <c r="F163" i="11"/>
  <c r="D163" i="11"/>
  <c r="A163" i="11"/>
  <c r="I162" i="11"/>
  <c r="J162" i="11" s="1"/>
  <c r="G162" i="11"/>
  <c r="F162" i="11"/>
  <c r="D162" i="11"/>
  <c r="A162" i="11"/>
  <c r="I161" i="11"/>
  <c r="J161" i="11" s="1"/>
  <c r="G161" i="11"/>
  <c r="F161" i="11"/>
  <c r="D161" i="11"/>
  <c r="A161" i="11"/>
  <c r="I160" i="11"/>
  <c r="J160" i="11" s="1"/>
  <c r="G160" i="11"/>
  <c r="F160" i="11"/>
  <c r="D160" i="11"/>
  <c r="A160" i="11"/>
  <c r="I159" i="11"/>
  <c r="J159" i="11" s="1"/>
  <c r="G159" i="11"/>
  <c r="F159" i="11"/>
  <c r="D159" i="11"/>
  <c r="A159" i="11"/>
  <c r="I158" i="11"/>
  <c r="J158" i="11" s="1"/>
  <c r="G158" i="11"/>
  <c r="F158" i="11"/>
  <c r="D158" i="11"/>
  <c r="A158" i="11"/>
  <c r="I157" i="11"/>
  <c r="J157" i="11" s="1"/>
  <c r="G157" i="11"/>
  <c r="F157" i="11"/>
  <c r="D157" i="11"/>
  <c r="A157" i="11"/>
  <c r="I156" i="11"/>
  <c r="J156" i="11" s="1"/>
  <c r="G156" i="11"/>
  <c r="F156" i="11"/>
  <c r="D156" i="11"/>
  <c r="A156" i="11"/>
  <c r="I155" i="11"/>
  <c r="J155" i="11" s="1"/>
  <c r="G155" i="11"/>
  <c r="F155" i="11"/>
  <c r="D155" i="11"/>
  <c r="A155" i="11"/>
  <c r="I154" i="11"/>
  <c r="J154" i="11" s="1"/>
  <c r="G154" i="11"/>
  <c r="F154" i="11"/>
  <c r="D154" i="11"/>
  <c r="A154" i="11"/>
  <c r="I153" i="11"/>
  <c r="J153" i="11" s="1"/>
  <c r="G153" i="11"/>
  <c r="F153" i="11"/>
  <c r="D153" i="11"/>
  <c r="A153" i="11"/>
  <c r="I152" i="11"/>
  <c r="J152" i="11" s="1"/>
  <c r="G152" i="11"/>
  <c r="F152" i="11"/>
  <c r="D152" i="11"/>
  <c r="A152" i="11"/>
  <c r="I151" i="11"/>
  <c r="J151" i="11" s="1"/>
  <c r="G151" i="11"/>
  <c r="F151" i="11"/>
  <c r="D151" i="11"/>
  <c r="A151" i="11"/>
  <c r="I150" i="11"/>
  <c r="J150" i="11" s="1"/>
  <c r="G150" i="11"/>
  <c r="F150" i="11"/>
  <c r="D150" i="11"/>
  <c r="A150" i="11"/>
  <c r="I149" i="11"/>
  <c r="J149" i="11" s="1"/>
  <c r="G149" i="11"/>
  <c r="F149" i="11"/>
  <c r="D149" i="11"/>
  <c r="A149" i="11"/>
  <c r="I148" i="11"/>
  <c r="J148" i="11" s="1"/>
  <c r="G148" i="11"/>
  <c r="F148" i="11"/>
  <c r="D148" i="11"/>
  <c r="A148" i="11"/>
  <c r="I147" i="11"/>
  <c r="J147" i="11" s="1"/>
  <c r="G147" i="11"/>
  <c r="F147" i="11"/>
  <c r="D147" i="11"/>
  <c r="A147" i="11"/>
  <c r="I146" i="11"/>
  <c r="J146" i="11" s="1"/>
  <c r="G146" i="11"/>
  <c r="F146" i="11"/>
  <c r="D146" i="11"/>
  <c r="A146" i="11"/>
  <c r="I145" i="11"/>
  <c r="J145" i="11" s="1"/>
  <c r="G145" i="11"/>
  <c r="F145" i="11"/>
  <c r="D145" i="11"/>
  <c r="A145" i="11"/>
  <c r="I144" i="11"/>
  <c r="J144" i="11" s="1"/>
  <c r="G144" i="11"/>
  <c r="F144" i="11"/>
  <c r="D144" i="11"/>
  <c r="A144" i="11"/>
  <c r="I143" i="11"/>
  <c r="J143" i="11" s="1"/>
  <c r="G143" i="11"/>
  <c r="F143" i="11"/>
  <c r="D143" i="11"/>
  <c r="A143" i="11"/>
  <c r="I142" i="11"/>
  <c r="J142" i="11" s="1"/>
  <c r="G142" i="11"/>
  <c r="F142" i="11"/>
  <c r="D142" i="11"/>
  <c r="A142" i="11"/>
  <c r="I141" i="11"/>
  <c r="J141" i="11" s="1"/>
  <c r="G141" i="11"/>
  <c r="F141" i="11"/>
  <c r="D141" i="11"/>
  <c r="A141" i="11"/>
  <c r="I140" i="11"/>
  <c r="J140" i="11" s="1"/>
  <c r="G140" i="11"/>
  <c r="F140" i="11"/>
  <c r="D140" i="11"/>
  <c r="A140" i="11"/>
  <c r="I139" i="11"/>
  <c r="J139" i="11" s="1"/>
  <c r="G139" i="11"/>
  <c r="F139" i="11"/>
  <c r="D139" i="11"/>
  <c r="A139" i="11"/>
  <c r="I138" i="11"/>
  <c r="J138" i="11" s="1"/>
  <c r="G138" i="11"/>
  <c r="F138" i="11"/>
  <c r="D138" i="11"/>
  <c r="A138" i="11"/>
  <c r="I137" i="11"/>
  <c r="J137" i="11" s="1"/>
  <c r="G137" i="11"/>
  <c r="F137" i="11"/>
  <c r="D137" i="11"/>
  <c r="A137" i="11"/>
  <c r="I136" i="11"/>
  <c r="J136" i="11" s="1"/>
  <c r="G136" i="11"/>
  <c r="F136" i="11"/>
  <c r="D136" i="11"/>
  <c r="A136" i="11"/>
  <c r="I135" i="11"/>
  <c r="J135" i="11" s="1"/>
  <c r="G135" i="11"/>
  <c r="F135" i="11"/>
  <c r="D135" i="11"/>
  <c r="A135" i="11"/>
  <c r="J203" i="11" l="1"/>
  <c r="I90" i="11"/>
  <c r="J90" i="11" s="1"/>
  <c r="G90" i="11"/>
  <c r="F90" i="11"/>
  <c r="D90" i="11"/>
  <c r="A90" i="11"/>
  <c r="I89" i="11"/>
  <c r="J89" i="11" s="1"/>
  <c r="G89" i="11"/>
  <c r="F89" i="11"/>
  <c r="D89" i="11"/>
  <c r="A89" i="11"/>
  <c r="I87" i="11"/>
  <c r="J87" i="11" s="1"/>
  <c r="G87" i="11"/>
  <c r="F87" i="11"/>
  <c r="D87" i="11"/>
  <c r="A87" i="11"/>
  <c r="I86" i="11"/>
  <c r="J86" i="11" s="1"/>
  <c r="G86" i="11"/>
  <c r="F86" i="11"/>
  <c r="D86" i="11"/>
  <c r="A86" i="11"/>
  <c r="I85" i="11"/>
  <c r="J85" i="11" s="1"/>
  <c r="G85" i="11"/>
  <c r="F85" i="11"/>
  <c r="D85" i="11"/>
  <c r="A85" i="11"/>
  <c r="I84" i="11"/>
  <c r="J84" i="11" s="1"/>
  <c r="G84" i="11"/>
  <c r="F84" i="11"/>
  <c r="D84" i="11"/>
  <c r="A84" i="11"/>
  <c r="I88" i="11" l="1"/>
  <c r="J88" i="11" s="1"/>
  <c r="G88" i="11"/>
  <c r="F88" i="11"/>
  <c r="D88" i="11"/>
  <c r="A88" i="11"/>
  <c r="I83" i="11"/>
  <c r="J83" i="11" s="1"/>
  <c r="G83" i="11"/>
  <c r="F83" i="11"/>
  <c r="D83" i="11"/>
  <c r="A83" i="11"/>
  <c r="I82" i="11"/>
  <c r="J82" i="11" s="1"/>
  <c r="G82" i="11"/>
  <c r="F82" i="11"/>
  <c r="D82" i="11"/>
  <c r="A82" i="11"/>
  <c r="I81" i="11"/>
  <c r="J81" i="11" s="1"/>
  <c r="G81" i="11"/>
  <c r="F81" i="11"/>
  <c r="D81" i="11"/>
  <c r="A81" i="11"/>
  <c r="I80" i="11"/>
  <c r="J80" i="11" s="1"/>
  <c r="G80" i="11"/>
  <c r="F80" i="11"/>
  <c r="D80" i="11"/>
  <c r="A80" i="11"/>
  <c r="I74" i="11"/>
  <c r="J74" i="11" s="1"/>
  <c r="G74" i="11"/>
  <c r="F74" i="11"/>
  <c r="D74" i="11"/>
  <c r="A74" i="11"/>
  <c r="I73" i="11"/>
  <c r="J73" i="11" s="1"/>
  <c r="G73" i="11"/>
  <c r="F73" i="11"/>
  <c r="D73" i="11"/>
  <c r="A73" i="11"/>
  <c r="I72" i="11"/>
  <c r="J72" i="11" s="1"/>
  <c r="G72" i="11"/>
  <c r="F72" i="11"/>
  <c r="D72" i="11"/>
  <c r="A72" i="11"/>
  <c r="I70" i="11"/>
  <c r="J70" i="11" s="1"/>
  <c r="G70" i="11"/>
  <c r="F70" i="11"/>
  <c r="D70" i="11"/>
  <c r="A70" i="11"/>
  <c r="I69" i="11"/>
  <c r="J69" i="11" s="1"/>
  <c r="G69" i="11"/>
  <c r="F69" i="11"/>
  <c r="D69" i="11"/>
  <c r="A69" i="11"/>
  <c r="I62" i="11"/>
  <c r="J62" i="11" s="1"/>
  <c r="G62" i="11"/>
  <c r="F62" i="11"/>
  <c r="D62" i="11"/>
  <c r="A62" i="11"/>
  <c r="I60" i="11"/>
  <c r="J60" i="11" s="1"/>
  <c r="G60" i="11"/>
  <c r="F60" i="11"/>
  <c r="D60" i="11"/>
  <c r="A60" i="11"/>
  <c r="I57" i="11"/>
  <c r="J57" i="11" s="1"/>
  <c r="G57" i="11"/>
  <c r="F57" i="11"/>
  <c r="D57" i="11"/>
  <c r="A57" i="11"/>
  <c r="I63" i="11" l="1"/>
  <c r="J63" i="11" s="1"/>
  <c r="G63" i="11"/>
  <c r="F63" i="11"/>
  <c r="D63" i="11"/>
  <c r="A63" i="11"/>
  <c r="I61" i="11"/>
  <c r="J61" i="11" s="1"/>
  <c r="G61" i="11"/>
  <c r="F61" i="11"/>
  <c r="D61" i="11"/>
  <c r="A61" i="11"/>
  <c r="I59" i="11"/>
  <c r="J59" i="11" s="1"/>
  <c r="G59" i="11"/>
  <c r="F59" i="11"/>
  <c r="D59" i="11"/>
  <c r="A59" i="11"/>
  <c r="I58" i="11"/>
  <c r="J58" i="11" s="1"/>
  <c r="G58" i="11"/>
  <c r="F58" i="11"/>
  <c r="D58" i="11"/>
  <c r="A58" i="11"/>
  <c r="I56" i="11"/>
  <c r="J56" i="11" s="1"/>
  <c r="G56" i="11"/>
  <c r="F56" i="11"/>
  <c r="D56" i="11"/>
  <c r="A56" i="11"/>
  <c r="I55" i="11"/>
  <c r="J55" i="11" s="1"/>
  <c r="G55" i="11"/>
  <c r="F55" i="11"/>
  <c r="D55" i="11"/>
  <c r="A55" i="11"/>
  <c r="I54" i="11"/>
  <c r="J54" i="11" s="1"/>
  <c r="G54" i="11"/>
  <c r="F54" i="11"/>
  <c r="D54" i="11"/>
  <c r="A54" i="11"/>
  <c r="I53" i="11"/>
  <c r="J53" i="11" s="1"/>
  <c r="G53" i="11"/>
  <c r="F53" i="11"/>
  <c r="D53" i="11"/>
  <c r="A53" i="11"/>
  <c r="I52" i="11"/>
  <c r="J52" i="11" s="1"/>
  <c r="G52" i="11"/>
  <c r="F52" i="11"/>
  <c r="D52" i="11"/>
  <c r="A52" i="11"/>
  <c r="I51" i="11"/>
  <c r="J51" i="11" s="1"/>
  <c r="G51" i="11"/>
  <c r="F51" i="11"/>
  <c r="D51" i="11"/>
  <c r="A51" i="11"/>
  <c r="I50" i="11"/>
  <c r="J50" i="11" s="1"/>
  <c r="G50" i="11"/>
  <c r="F50" i="11"/>
  <c r="D50" i="11"/>
  <c r="A50" i="11"/>
  <c r="I49" i="11"/>
  <c r="J49" i="11" s="1"/>
  <c r="G49" i="11"/>
  <c r="F49" i="11"/>
  <c r="D49" i="11"/>
  <c r="A49" i="11"/>
  <c r="I45" i="11"/>
  <c r="J45" i="11" s="1"/>
  <c r="G45" i="11"/>
  <c r="F45" i="11"/>
  <c r="D45" i="11"/>
  <c r="A45" i="11"/>
  <c r="I43" i="11"/>
  <c r="J43" i="11" s="1"/>
  <c r="G43" i="11"/>
  <c r="F43" i="11"/>
  <c r="D43" i="11"/>
  <c r="A43" i="11"/>
  <c r="I39" i="11"/>
  <c r="J39" i="11" s="1"/>
  <c r="G39" i="11"/>
  <c r="F39" i="11"/>
  <c r="D39" i="11"/>
  <c r="A39" i="11"/>
  <c r="I38" i="11"/>
  <c r="J38" i="11" s="1"/>
  <c r="G38" i="11"/>
  <c r="F38" i="11"/>
  <c r="D38" i="11"/>
  <c r="A38" i="11"/>
  <c r="I41" i="11"/>
  <c r="J41" i="11" s="1"/>
  <c r="G41" i="11"/>
  <c r="F41" i="11"/>
  <c r="D41" i="11"/>
  <c r="A41" i="11"/>
  <c r="I40" i="11"/>
  <c r="J40" i="11" s="1"/>
  <c r="G40" i="11"/>
  <c r="F40" i="11"/>
  <c r="D40" i="11"/>
  <c r="A40" i="11"/>
  <c r="D30" i="11"/>
  <c r="G29" i="11"/>
  <c r="G31" i="11"/>
  <c r="I102" i="11" l="1"/>
  <c r="J103" i="11" s="1"/>
  <c r="I15" i="11" l="1"/>
  <c r="J15" i="11" s="1"/>
  <c r="F17" i="11"/>
  <c r="F16" i="11" l="1"/>
  <c r="A276" i="11" l="1"/>
  <c r="A277" i="11"/>
  <c r="A278" i="11"/>
  <c r="A279" i="11"/>
  <c r="A280" i="11"/>
  <c r="A275" i="11"/>
  <c r="A259" i="11"/>
  <c r="A260" i="11"/>
  <c r="A261" i="11"/>
  <c r="A262" i="11"/>
  <c r="A263" i="11"/>
  <c r="A264" i="11"/>
  <c r="A265" i="11"/>
  <c r="A266" i="11"/>
  <c r="A267" i="11"/>
  <c r="A268" i="11"/>
  <c r="A269" i="11"/>
  <c r="A270" i="11"/>
  <c r="A271" i="11"/>
  <c r="A272" i="11"/>
  <c r="A273" i="11"/>
  <c r="A274" i="11"/>
  <c r="A258" i="11"/>
  <c r="A253" i="11"/>
  <c r="A254" i="11"/>
  <c r="A255" i="11"/>
  <c r="A256" i="11"/>
  <c r="A257" i="11"/>
  <c r="A252" i="11"/>
  <c r="A242" i="11"/>
  <c r="A243" i="11"/>
  <c r="A244" i="11"/>
  <c r="A245" i="11"/>
  <c r="A246" i="11"/>
  <c r="A247" i="11"/>
  <c r="A248" i="11"/>
  <c r="A249" i="11"/>
  <c r="A250" i="11"/>
  <c r="A251" i="11"/>
  <c r="A241" i="11"/>
  <c r="A232" i="11"/>
  <c r="A233" i="11"/>
  <c r="A234" i="11"/>
  <c r="A235" i="11"/>
  <c r="A236" i="11"/>
  <c r="A237" i="11"/>
  <c r="A238" i="11"/>
  <c r="A231" i="11"/>
  <c r="A210" i="11"/>
  <c r="A211" i="11"/>
  <c r="A212" i="11"/>
  <c r="A213" i="11"/>
  <c r="A214" i="11"/>
  <c r="A215" i="11"/>
  <c r="A216" i="11"/>
  <c r="A217" i="11"/>
  <c r="A218" i="11"/>
  <c r="A219" i="11"/>
  <c r="A220" i="11"/>
  <c r="A221" i="11"/>
  <c r="A222" i="11"/>
  <c r="A223" i="11"/>
  <c r="A224" i="11"/>
  <c r="A225" i="11"/>
  <c r="A226" i="11"/>
  <c r="A227" i="11"/>
  <c r="A228" i="11"/>
  <c r="A229" i="11"/>
  <c r="A230" i="11"/>
  <c r="A209" i="11"/>
  <c r="A133" i="11"/>
  <c r="A134" i="11"/>
  <c r="A208" i="11"/>
  <c r="A127" i="11"/>
  <c r="A128" i="11"/>
  <c r="A129" i="11"/>
  <c r="A130" i="11"/>
  <c r="A131" i="11"/>
  <c r="A132" i="11"/>
  <c r="A126" i="11"/>
  <c r="A110" i="11"/>
  <c r="A111" i="11"/>
  <c r="A112" i="11"/>
  <c r="A113" i="11"/>
  <c r="A114" i="11"/>
  <c r="A115" i="11"/>
  <c r="A116" i="11"/>
  <c r="A117" i="11"/>
  <c r="A118" i="11"/>
  <c r="A119" i="11"/>
  <c r="A120" i="11"/>
  <c r="A121" i="11"/>
  <c r="A122" i="11"/>
  <c r="A123" i="11"/>
  <c r="A124" i="11"/>
  <c r="A125" i="11"/>
  <c r="A109"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42" i="11"/>
  <c r="A44" i="11"/>
  <c r="A46" i="11"/>
  <c r="A47" i="11"/>
  <c r="A48" i="11"/>
  <c r="A64" i="11"/>
  <c r="A65" i="11"/>
  <c r="A66" i="11"/>
  <c r="A67" i="11"/>
  <c r="A68" i="11"/>
  <c r="A71" i="11"/>
  <c r="A75" i="11"/>
  <c r="A76" i="11"/>
  <c r="A77" i="11"/>
  <c r="A78" i="11"/>
  <c r="A79" i="11"/>
  <c r="A91" i="11"/>
  <c r="A92" i="11"/>
  <c r="A93" i="11"/>
  <c r="A94" i="11"/>
  <c r="A95" i="11"/>
  <c r="A96" i="11"/>
  <c r="A97" i="11"/>
  <c r="A98" i="11"/>
  <c r="A99" i="11"/>
  <c r="A100" i="11"/>
  <c r="A101" i="11"/>
  <c r="A102" i="11"/>
  <c r="A103" i="11"/>
  <c r="A104" i="11"/>
  <c r="A105" i="11"/>
  <c r="A106" i="11"/>
  <c r="A107" i="11"/>
  <c r="A108" i="11"/>
  <c r="A5" i="11"/>
  <c r="A6" i="11"/>
  <c r="A7" i="11"/>
  <c r="A8" i="11"/>
  <c r="A9" i="11"/>
  <c r="A10" i="11"/>
  <c r="A4" i="11"/>
  <c r="G279" i="11" l="1"/>
  <c r="G278" i="11"/>
  <c r="G277" i="11"/>
  <c r="G276" i="11"/>
  <c r="G273" i="11"/>
  <c r="G272" i="11"/>
  <c r="G271" i="11"/>
  <c r="G270" i="11"/>
  <c r="G269" i="11"/>
  <c r="G268" i="11"/>
  <c r="G267" i="11"/>
  <c r="G266" i="11"/>
  <c r="G265" i="11"/>
  <c r="G264" i="11"/>
  <c r="G263" i="11"/>
  <c r="G262" i="11"/>
  <c r="G261" i="11"/>
  <c r="G260" i="11"/>
  <c r="G259" i="11"/>
  <c r="G256" i="11"/>
  <c r="G255" i="11"/>
  <c r="G254" i="11"/>
  <c r="G253" i="11"/>
  <c r="G250" i="11"/>
  <c r="G249" i="11"/>
  <c r="G248" i="11"/>
  <c r="G247" i="11"/>
  <c r="G246" i="11"/>
  <c r="G245" i="11"/>
  <c r="G244" i="11"/>
  <c r="G243" i="11"/>
  <c r="G242" i="11"/>
  <c r="G238" i="11"/>
  <c r="G237" i="11"/>
  <c r="G236" i="11"/>
  <c r="G235" i="11"/>
  <c r="G234" i="11"/>
  <c r="G233" i="11"/>
  <c r="G232" i="11"/>
  <c r="G229" i="11"/>
  <c r="G228" i="11"/>
  <c r="G227" i="11"/>
  <c r="G226" i="11"/>
  <c r="G225" i="11"/>
  <c r="G224" i="11"/>
  <c r="G223" i="11"/>
  <c r="G222" i="11"/>
  <c r="G221" i="11"/>
  <c r="G220" i="11"/>
  <c r="G219" i="11"/>
  <c r="G218" i="11"/>
  <c r="G217" i="11"/>
  <c r="G216" i="11"/>
  <c r="G215" i="11"/>
  <c r="G214" i="11"/>
  <c r="G213" i="11"/>
  <c r="G212" i="11"/>
  <c r="G211" i="11"/>
  <c r="G210" i="11"/>
  <c r="G134" i="11"/>
  <c r="G133" i="11"/>
  <c r="G132" i="11"/>
  <c r="G131" i="11"/>
  <c r="G130" i="11"/>
  <c r="G129" i="11"/>
  <c r="G128" i="11"/>
  <c r="G127" i="11"/>
  <c r="G124" i="11"/>
  <c r="G123" i="11"/>
  <c r="G122" i="11"/>
  <c r="G121" i="11"/>
  <c r="G120" i="11"/>
  <c r="G119" i="11"/>
  <c r="G118" i="11"/>
  <c r="G117" i="11"/>
  <c r="G116" i="11"/>
  <c r="G115" i="11"/>
  <c r="G114" i="11"/>
  <c r="G113" i="11"/>
  <c r="G112" i="11"/>
  <c r="G111" i="11"/>
  <c r="G110" i="11"/>
  <c r="G105" i="11"/>
  <c r="G106" i="11"/>
  <c r="G107" i="11"/>
  <c r="G35" i="11"/>
  <c r="G36" i="11"/>
  <c r="G37" i="11"/>
  <c r="G42" i="11"/>
  <c r="G44" i="11"/>
  <c r="G46" i="11"/>
  <c r="G47" i="11"/>
  <c r="G48" i="11"/>
  <c r="G64" i="11"/>
  <c r="G65" i="11"/>
  <c r="G66" i="11"/>
  <c r="G67" i="11"/>
  <c r="G68" i="11"/>
  <c r="G71" i="11"/>
  <c r="G75" i="11"/>
  <c r="G76" i="11"/>
  <c r="G77" i="11"/>
  <c r="G78" i="11"/>
  <c r="G79" i="11"/>
  <c r="G91" i="11"/>
  <c r="G92" i="11"/>
  <c r="G93" i="11"/>
  <c r="G94" i="11"/>
  <c r="G95" i="11"/>
  <c r="G96" i="11"/>
  <c r="G97" i="11"/>
  <c r="G98" i="11"/>
  <c r="G99" i="11"/>
  <c r="G100" i="11"/>
  <c r="G101" i="11"/>
  <c r="G102" i="11"/>
  <c r="G103" i="11"/>
  <c r="G104" i="11"/>
  <c r="G17" i="11"/>
  <c r="G18" i="11"/>
  <c r="G19" i="11"/>
  <c r="G20" i="11"/>
  <c r="G21" i="11"/>
  <c r="G22" i="11"/>
  <c r="G23" i="11"/>
  <c r="G24" i="11"/>
  <c r="G25" i="11"/>
  <c r="G26" i="11"/>
  <c r="G27" i="11"/>
  <c r="G28" i="11"/>
  <c r="G30" i="11"/>
  <c r="G32" i="11"/>
  <c r="G33" i="11"/>
  <c r="G34" i="11"/>
  <c r="G6" i="11"/>
  <c r="G7" i="11"/>
  <c r="G8" i="11"/>
  <c r="G9" i="11"/>
  <c r="G10" i="11"/>
  <c r="G11" i="11"/>
  <c r="G12" i="11"/>
  <c r="G13" i="11"/>
  <c r="G14" i="11"/>
  <c r="G15" i="11"/>
  <c r="G16" i="11"/>
  <c r="G5" i="11"/>
  <c r="F279" i="11"/>
  <c r="F278" i="11"/>
  <c r="F277" i="11"/>
  <c r="F276" i="11"/>
  <c r="F273" i="11"/>
  <c r="F272" i="11"/>
  <c r="F271" i="11"/>
  <c r="F270" i="11"/>
  <c r="F269" i="11"/>
  <c r="F268" i="11"/>
  <c r="F267" i="11"/>
  <c r="F266" i="11"/>
  <c r="F265" i="11"/>
  <c r="F264" i="11"/>
  <c r="F263" i="11"/>
  <c r="F262" i="11"/>
  <c r="F261" i="11"/>
  <c r="F260" i="11"/>
  <c r="F259" i="11"/>
  <c r="F256" i="11"/>
  <c r="F255" i="11"/>
  <c r="F254" i="11"/>
  <c r="F253" i="11"/>
  <c r="F250" i="11"/>
  <c r="F249" i="11"/>
  <c r="F248" i="11"/>
  <c r="F247" i="11"/>
  <c r="F246" i="11"/>
  <c r="F245" i="11"/>
  <c r="F244" i="11"/>
  <c r="F243" i="11"/>
  <c r="F242" i="11"/>
  <c r="F238" i="11"/>
  <c r="F237" i="11"/>
  <c r="F236" i="11"/>
  <c r="F235" i="11"/>
  <c r="F234" i="11"/>
  <c r="F233" i="11"/>
  <c r="F232" i="11"/>
  <c r="F229" i="11"/>
  <c r="F228" i="11"/>
  <c r="F227" i="11"/>
  <c r="F226" i="11"/>
  <c r="F225" i="11"/>
  <c r="F224" i="11"/>
  <c r="F223" i="11"/>
  <c r="F222" i="11"/>
  <c r="F221" i="11"/>
  <c r="F220" i="11"/>
  <c r="F219" i="11"/>
  <c r="F218" i="11"/>
  <c r="F217" i="11"/>
  <c r="F216" i="11"/>
  <c r="F215" i="11"/>
  <c r="F214" i="11"/>
  <c r="F213" i="11"/>
  <c r="F212" i="11"/>
  <c r="F211" i="11"/>
  <c r="F210" i="11"/>
  <c r="F134" i="11"/>
  <c r="F133" i="11"/>
  <c r="F132" i="11"/>
  <c r="F131" i="11"/>
  <c r="F130" i="11"/>
  <c r="F129" i="11"/>
  <c r="F128" i="11"/>
  <c r="F127" i="11"/>
  <c r="F124" i="11"/>
  <c r="F123" i="11"/>
  <c r="F122" i="11"/>
  <c r="F121" i="11"/>
  <c r="F120" i="11"/>
  <c r="F119" i="11"/>
  <c r="F118" i="11"/>
  <c r="F117" i="11"/>
  <c r="F116" i="11"/>
  <c r="F115" i="11"/>
  <c r="F114" i="11"/>
  <c r="F113" i="11"/>
  <c r="F112" i="11"/>
  <c r="F111" i="11"/>
  <c r="F110" i="11"/>
  <c r="F6" i="11"/>
  <c r="F7" i="11"/>
  <c r="F8" i="11"/>
  <c r="F9" i="11"/>
  <c r="F10" i="11"/>
  <c r="F11" i="11"/>
  <c r="F12" i="11"/>
  <c r="F13" i="11"/>
  <c r="F14" i="11"/>
  <c r="F15" i="11"/>
  <c r="F18" i="11"/>
  <c r="F19" i="11"/>
  <c r="F20" i="11"/>
  <c r="F21" i="11"/>
  <c r="F22" i="11"/>
  <c r="F23" i="11"/>
  <c r="F24" i="11"/>
  <c r="F25" i="11"/>
  <c r="F26" i="11"/>
  <c r="F27" i="11"/>
  <c r="F28" i="11"/>
  <c r="F29" i="11"/>
  <c r="F30" i="11"/>
  <c r="F31" i="11"/>
  <c r="F32" i="11"/>
  <c r="F33" i="11"/>
  <c r="F34" i="11"/>
  <c r="F35" i="11"/>
  <c r="F36" i="11"/>
  <c r="F37" i="11"/>
  <c r="F42" i="11"/>
  <c r="F44" i="11"/>
  <c r="F46" i="11"/>
  <c r="F47" i="11"/>
  <c r="F48" i="11"/>
  <c r="F64" i="11"/>
  <c r="F65" i="11"/>
  <c r="F66" i="11"/>
  <c r="F67" i="11"/>
  <c r="F68" i="11"/>
  <c r="F71" i="11"/>
  <c r="F75" i="11"/>
  <c r="F76" i="11"/>
  <c r="F77" i="11"/>
  <c r="F78" i="11"/>
  <c r="F79" i="11"/>
  <c r="F91" i="11"/>
  <c r="F92" i="11"/>
  <c r="F93" i="11"/>
  <c r="F94" i="11"/>
  <c r="F95" i="11"/>
  <c r="F96" i="11"/>
  <c r="F97" i="11"/>
  <c r="F98" i="11"/>
  <c r="F99" i="11"/>
  <c r="F100" i="11"/>
  <c r="F101" i="11"/>
  <c r="F102" i="11"/>
  <c r="F103" i="11"/>
  <c r="F104" i="11"/>
  <c r="F105" i="11"/>
  <c r="F106" i="11"/>
  <c r="F107" i="11"/>
  <c r="F5" i="11"/>
  <c r="D279" i="11"/>
  <c r="D278" i="11"/>
  <c r="D277" i="11"/>
  <c r="D276" i="11"/>
  <c r="D273" i="11"/>
  <c r="D272" i="11"/>
  <c r="D271" i="11"/>
  <c r="D270" i="11"/>
  <c r="D269" i="11"/>
  <c r="D268" i="11"/>
  <c r="D267" i="11"/>
  <c r="D266" i="11"/>
  <c r="D265" i="11"/>
  <c r="D264" i="11"/>
  <c r="D263" i="11"/>
  <c r="D262" i="11"/>
  <c r="D261" i="11"/>
  <c r="D260" i="11"/>
  <c r="D259" i="11"/>
  <c r="D256" i="11"/>
  <c r="D255" i="11"/>
  <c r="D254" i="11"/>
  <c r="D253" i="11"/>
  <c r="D250" i="11"/>
  <c r="D249" i="11"/>
  <c r="D248" i="11"/>
  <c r="D247" i="11"/>
  <c r="D246" i="11"/>
  <c r="D245" i="11"/>
  <c r="D244" i="11"/>
  <c r="D243" i="11"/>
  <c r="D242" i="11"/>
  <c r="D238" i="11"/>
  <c r="D237" i="11"/>
  <c r="D236" i="11"/>
  <c r="D235" i="11"/>
  <c r="D234" i="11"/>
  <c r="D233" i="11"/>
  <c r="D232" i="11"/>
  <c r="D229" i="11"/>
  <c r="D228" i="11"/>
  <c r="D227" i="11"/>
  <c r="D226" i="11"/>
  <c r="D225" i="11"/>
  <c r="D224" i="11"/>
  <c r="D223" i="11"/>
  <c r="D222" i="11"/>
  <c r="D221" i="11"/>
  <c r="D220" i="11"/>
  <c r="D219" i="11"/>
  <c r="D218" i="11"/>
  <c r="D217" i="11"/>
  <c r="D216" i="11"/>
  <c r="D215" i="11"/>
  <c r="D214" i="11"/>
  <c r="D213" i="11"/>
  <c r="D212" i="11"/>
  <c r="D211" i="11"/>
  <c r="D210" i="11"/>
  <c r="D134" i="11"/>
  <c r="D133" i="11"/>
  <c r="D132" i="11"/>
  <c r="D131" i="11"/>
  <c r="D130" i="11"/>
  <c r="D129" i="11"/>
  <c r="D128" i="11"/>
  <c r="D127" i="11"/>
  <c r="D124" i="11"/>
  <c r="D123" i="11"/>
  <c r="D122" i="11"/>
  <c r="D121" i="11"/>
  <c r="D120" i="11"/>
  <c r="D119" i="11"/>
  <c r="D118" i="11"/>
  <c r="D117" i="11"/>
  <c r="D116" i="11"/>
  <c r="D115" i="11"/>
  <c r="D114" i="11"/>
  <c r="D113" i="11"/>
  <c r="D112" i="11"/>
  <c r="D111" i="11"/>
  <c r="D110" i="11"/>
  <c r="D12" i="11"/>
  <c r="D13" i="11"/>
  <c r="D14" i="11"/>
  <c r="D15" i="11"/>
  <c r="D16" i="11"/>
  <c r="D17" i="11"/>
  <c r="D18" i="11"/>
  <c r="D19" i="11"/>
  <c r="D20" i="11"/>
  <c r="D21" i="11"/>
  <c r="D22" i="11"/>
  <c r="D23" i="11"/>
  <c r="D24" i="11"/>
  <c r="D25" i="11"/>
  <c r="D26" i="11"/>
  <c r="D27" i="11"/>
  <c r="D28" i="11"/>
  <c r="D29" i="11"/>
  <c r="D31" i="11"/>
  <c r="D32" i="11"/>
  <c r="D33" i="11"/>
  <c r="D34" i="11"/>
  <c r="D35" i="11"/>
  <c r="D36" i="11"/>
  <c r="D37" i="11"/>
  <c r="D42" i="11"/>
  <c r="D44" i="11"/>
  <c r="D46" i="11"/>
  <c r="D47" i="11"/>
  <c r="D48" i="11"/>
  <c r="D64" i="11"/>
  <c r="D65" i="11"/>
  <c r="D66" i="11"/>
  <c r="D67" i="11"/>
  <c r="D68" i="11"/>
  <c r="D71" i="11"/>
  <c r="D75" i="11"/>
  <c r="D76" i="11"/>
  <c r="D77" i="11"/>
  <c r="D78" i="11"/>
  <c r="D79" i="11"/>
  <c r="D91" i="11"/>
  <c r="D92" i="11"/>
  <c r="D93" i="11"/>
  <c r="D94" i="11"/>
  <c r="D95" i="11"/>
  <c r="D96" i="11"/>
  <c r="D97" i="11"/>
  <c r="D98" i="11"/>
  <c r="D99" i="11"/>
  <c r="D100" i="11"/>
  <c r="D101" i="11"/>
  <c r="D102" i="11"/>
  <c r="D103" i="11"/>
  <c r="D104" i="11"/>
  <c r="D105" i="11"/>
  <c r="D106" i="11"/>
  <c r="D107" i="11"/>
  <c r="D6" i="11"/>
  <c r="D7" i="11"/>
  <c r="D8" i="11"/>
  <c r="D9" i="11"/>
  <c r="D10" i="11"/>
  <c r="D11" i="11"/>
  <c r="D5" i="11"/>
  <c r="I11" i="11" l="1"/>
  <c r="I242" i="11"/>
  <c r="J242" i="11" s="1"/>
  <c r="I243" i="11"/>
  <c r="J243" i="11" s="1"/>
  <c r="I244" i="11"/>
  <c r="J244" i="11" s="1"/>
  <c r="I245" i="11"/>
  <c r="J245" i="11" s="1"/>
  <c r="I246" i="11"/>
  <c r="J246" i="11" s="1"/>
  <c r="I247" i="11"/>
  <c r="J247" i="11" s="1"/>
  <c r="I248" i="11"/>
  <c r="I250" i="11"/>
  <c r="J250" i="11" s="1"/>
  <c r="I253" i="11"/>
  <c r="J253" i="11" s="1"/>
  <c r="I254" i="11"/>
  <c r="J254" i="11" s="1"/>
  <c r="I255" i="11"/>
  <c r="J255" i="11" s="1"/>
  <c r="I256" i="11"/>
  <c r="J256" i="11" s="1"/>
  <c r="I259" i="11"/>
  <c r="J259" i="11" s="1"/>
  <c r="I260" i="11"/>
  <c r="J260" i="11" s="1"/>
  <c r="I261" i="11"/>
  <c r="J261" i="11" s="1"/>
  <c r="I262" i="11"/>
  <c r="J262" i="11" s="1"/>
  <c r="I263" i="11"/>
  <c r="J263" i="11" s="1"/>
  <c r="I264" i="11"/>
  <c r="J264" i="11" s="1"/>
  <c r="I265" i="11"/>
  <c r="J265" i="11" s="1"/>
  <c r="I266" i="11"/>
  <c r="J266" i="11" s="1"/>
  <c r="I267" i="11"/>
  <c r="J267" i="11" s="1"/>
  <c r="I268" i="11"/>
  <c r="J268" i="11" s="1"/>
  <c r="I269" i="11"/>
  <c r="J269" i="11" s="1"/>
  <c r="I270" i="11"/>
  <c r="J270" i="11" s="1"/>
  <c r="I271" i="11"/>
  <c r="I273" i="11"/>
  <c r="J273" i="11" s="1"/>
  <c r="I276" i="11"/>
  <c r="J276" i="11" s="1"/>
  <c r="I277" i="11"/>
  <c r="J277" i="11" s="1"/>
  <c r="I278" i="11"/>
  <c r="J278" i="11" s="1"/>
  <c r="I279" i="11"/>
  <c r="J279" i="11" s="1"/>
  <c r="I232" i="11"/>
  <c r="J232" i="11" s="1"/>
  <c r="I233" i="11"/>
  <c r="J233" i="11" s="1"/>
  <c r="I234" i="11"/>
  <c r="J234" i="11" s="1"/>
  <c r="I235" i="11"/>
  <c r="I237" i="11"/>
  <c r="J237" i="11" s="1"/>
  <c r="I238" i="11"/>
  <c r="J238" i="11" s="1"/>
  <c r="I210" i="11"/>
  <c r="J210" i="11" s="1"/>
  <c r="I211" i="11"/>
  <c r="J211" i="11" s="1"/>
  <c r="I212" i="11"/>
  <c r="J212" i="11" s="1"/>
  <c r="I213" i="11"/>
  <c r="J213" i="11" s="1"/>
  <c r="I214" i="11"/>
  <c r="J214" i="11" s="1"/>
  <c r="I215" i="11"/>
  <c r="J215" i="11" s="1"/>
  <c r="I216" i="11"/>
  <c r="J216" i="11" s="1"/>
  <c r="I217" i="11"/>
  <c r="J217" i="11" s="1"/>
  <c r="I218" i="11"/>
  <c r="J218" i="11" s="1"/>
  <c r="I219" i="11"/>
  <c r="J219" i="11" s="1"/>
  <c r="I220" i="11"/>
  <c r="J220" i="11" s="1"/>
  <c r="I221" i="11"/>
  <c r="J221" i="11" s="1"/>
  <c r="I222" i="11"/>
  <c r="J222" i="11" s="1"/>
  <c r="I223" i="11"/>
  <c r="J223" i="11" s="1"/>
  <c r="I224" i="11"/>
  <c r="J224" i="11" s="1"/>
  <c r="I225" i="11"/>
  <c r="J225" i="11" s="1"/>
  <c r="I226" i="11"/>
  <c r="J226" i="11" s="1"/>
  <c r="I227" i="11"/>
  <c r="J227" i="11" s="1"/>
  <c r="I228" i="11"/>
  <c r="J228" i="11" s="1"/>
  <c r="I229" i="11"/>
  <c r="J229" i="11" s="1"/>
  <c r="I127" i="11"/>
  <c r="J127" i="11" s="1"/>
  <c r="I128" i="11"/>
  <c r="J128" i="11" s="1"/>
  <c r="I129" i="11"/>
  <c r="J129" i="11" s="1"/>
  <c r="I130" i="11"/>
  <c r="J130" i="11" s="1"/>
  <c r="I131" i="11"/>
  <c r="J131" i="11" s="1"/>
  <c r="I132" i="11"/>
  <c r="J132" i="11" s="1"/>
  <c r="I133" i="11"/>
  <c r="J133" i="11" s="1"/>
  <c r="I134" i="11"/>
  <c r="J134" i="11" s="1"/>
  <c r="I110" i="11"/>
  <c r="J110" i="11" s="1"/>
  <c r="I111" i="11"/>
  <c r="J111" i="11" s="1"/>
  <c r="I112" i="11"/>
  <c r="J112" i="11" s="1"/>
  <c r="I113" i="11"/>
  <c r="J113" i="11" s="1"/>
  <c r="I114" i="11"/>
  <c r="J114" i="11" s="1"/>
  <c r="I115" i="11"/>
  <c r="J115" i="11" s="1"/>
  <c r="I116" i="11"/>
  <c r="J116" i="11" s="1"/>
  <c r="I117" i="11"/>
  <c r="J117" i="11" s="1"/>
  <c r="I118" i="11"/>
  <c r="J118" i="11" s="1"/>
  <c r="I119" i="11"/>
  <c r="J119" i="11" s="1"/>
  <c r="I120" i="11"/>
  <c r="J120" i="11" s="1"/>
  <c r="I121" i="11"/>
  <c r="J121" i="11" s="1"/>
  <c r="I122" i="11"/>
  <c r="J122" i="11" s="1"/>
  <c r="I123" i="11"/>
  <c r="J123" i="11" s="1"/>
  <c r="I124" i="11"/>
  <c r="J124" i="11" s="1"/>
  <c r="J280" i="11" l="1"/>
  <c r="J208" i="11"/>
  <c r="J271" i="11"/>
  <c r="J272" i="11"/>
  <c r="J248" i="11"/>
  <c r="J249" i="11"/>
  <c r="J235" i="11"/>
  <c r="J239" i="11" s="1"/>
  <c r="J236" i="11"/>
  <c r="J257" i="11"/>
  <c r="J230" i="11"/>
  <c r="J125" i="11"/>
  <c r="J251" i="11" l="1"/>
  <c r="J274" i="11"/>
  <c r="I6" i="11"/>
  <c r="I7" i="11"/>
  <c r="I8" i="11"/>
  <c r="I9" i="11"/>
  <c r="I10" i="11"/>
  <c r="I12" i="11"/>
  <c r="I13" i="11"/>
  <c r="I14" i="11"/>
  <c r="I16" i="11"/>
  <c r="I17" i="11"/>
  <c r="I18" i="11"/>
  <c r="I19" i="11"/>
  <c r="I20" i="11"/>
  <c r="I21" i="11"/>
  <c r="I22" i="11"/>
  <c r="I23" i="11"/>
  <c r="I24" i="11"/>
  <c r="I25" i="11"/>
  <c r="I26" i="11"/>
  <c r="I27" i="11"/>
  <c r="I28" i="11"/>
  <c r="I29" i="11"/>
  <c r="I30" i="11"/>
  <c r="I31" i="11"/>
  <c r="I32" i="11"/>
  <c r="I33" i="11"/>
  <c r="I34" i="11"/>
  <c r="I35" i="11"/>
  <c r="I36" i="11"/>
  <c r="I37" i="11"/>
  <c r="I42" i="11"/>
  <c r="I44" i="11"/>
  <c r="I46" i="11"/>
  <c r="I47" i="11"/>
  <c r="I48" i="11"/>
  <c r="I64" i="11"/>
  <c r="I65" i="11"/>
  <c r="I66" i="11"/>
  <c r="I67" i="11"/>
  <c r="I68" i="11"/>
  <c r="I71" i="11"/>
  <c r="I75" i="11"/>
  <c r="I76" i="11"/>
  <c r="I77" i="11"/>
  <c r="I78" i="11"/>
  <c r="I79" i="11"/>
  <c r="I91" i="11"/>
  <c r="I92" i="11"/>
  <c r="I93" i="11"/>
  <c r="I94" i="11"/>
  <c r="I95" i="11"/>
  <c r="I96" i="11"/>
  <c r="I97" i="11"/>
  <c r="I98" i="11"/>
  <c r="I99" i="11"/>
  <c r="I100" i="11"/>
  <c r="I101" i="11"/>
  <c r="I104" i="11"/>
  <c r="I105" i="11"/>
  <c r="I106" i="11"/>
  <c r="I107" i="11"/>
  <c r="I5" i="11"/>
  <c r="E91" i="3" l="1"/>
  <c r="J107" i="11"/>
  <c r="J106" i="11"/>
  <c r="J105" i="11"/>
  <c r="J104" i="11"/>
  <c r="J102" i="11"/>
  <c r="J101" i="11"/>
  <c r="J100" i="11"/>
  <c r="J99" i="11"/>
  <c r="J98" i="11"/>
  <c r="J97" i="11"/>
  <c r="J96" i="11"/>
  <c r="J95" i="11"/>
  <c r="J94" i="11"/>
  <c r="J93" i="11"/>
  <c r="J92" i="11"/>
  <c r="J91" i="11"/>
  <c r="J79" i="11"/>
  <c r="J78" i="11"/>
  <c r="J77" i="11"/>
  <c r="J76" i="11"/>
  <c r="J75" i="11"/>
  <c r="J71" i="11"/>
  <c r="J68" i="11"/>
  <c r="J67" i="11"/>
  <c r="J66" i="11"/>
  <c r="J65" i="11"/>
  <c r="J64" i="11"/>
  <c r="J48" i="11"/>
  <c r="J47" i="11"/>
  <c r="J46" i="11"/>
  <c r="J44" i="11"/>
  <c r="J42" i="11"/>
  <c r="J37" i="11"/>
  <c r="J36" i="11"/>
  <c r="J35" i="11"/>
  <c r="J34" i="11"/>
  <c r="J33" i="11"/>
  <c r="J32" i="11"/>
  <c r="J31" i="11"/>
  <c r="J30" i="11"/>
  <c r="J29" i="11"/>
  <c r="J26" i="11"/>
  <c r="J23" i="11"/>
  <c r="J22" i="11"/>
  <c r="J21" i="11"/>
  <c r="J20" i="11"/>
  <c r="J19" i="11"/>
  <c r="J14" i="11"/>
  <c r="J13" i="11"/>
  <c r="J12" i="11"/>
  <c r="J11" i="11"/>
  <c r="J10" i="11"/>
  <c r="J9" i="11"/>
  <c r="J8" i="11"/>
  <c r="J7" i="11"/>
  <c r="J6" i="11"/>
  <c r="D86" i="3" l="1"/>
  <c r="J16" i="11"/>
  <c r="J18" i="11"/>
  <c r="J24" i="11"/>
  <c r="J28" i="11"/>
  <c r="J17" i="11"/>
  <c r="J25" i="11"/>
  <c r="J27" i="11"/>
  <c r="J5" i="11"/>
  <c r="D90" i="3"/>
  <c r="D89" i="3"/>
  <c r="D84" i="3"/>
  <c r="D88" i="3"/>
  <c r="J108" i="11" l="1"/>
  <c r="D82" i="3" s="1"/>
  <c r="D87" i="3"/>
  <c r="D83" i="3"/>
  <c r="D85" i="3"/>
  <c r="D91" i="3" l="1"/>
  <c r="A1" i="3" l="1"/>
  <c r="D2" i="3" l="1"/>
  <c r="D1" i="3" l="1"/>
</calcChain>
</file>

<file path=xl/sharedStrings.xml><?xml version="1.0" encoding="utf-8"?>
<sst xmlns="http://schemas.openxmlformats.org/spreadsheetml/2006/main" count="2334" uniqueCount="1084">
  <si>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</si>
  <si>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</si>
  <si>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</si>
  <si>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Назва компанії</t>
  </si>
  <si>
    <t>ПІБ керівника</t>
  </si>
  <si>
    <t>Телефон керівника</t>
  </si>
  <si>
    <t>Юридична адреса</t>
  </si>
  <si>
    <t>Фактична адреса</t>
  </si>
  <si>
    <t xml:space="preserve">Контактна особа </t>
  </si>
  <si>
    <t>ІПН</t>
  </si>
  <si>
    <t>Телефон контактної особи</t>
  </si>
  <si>
    <t>Електронна адреса контактної особи</t>
  </si>
  <si>
    <t>Код ЄДРПОУ</t>
  </si>
  <si>
    <t>Телефон компанії</t>
  </si>
  <si>
    <t>1. Зареєстровані на території України;</t>
  </si>
  <si>
    <t>http://www.foxtrotgroup.com.ua/uk/tender.html</t>
  </si>
  <si>
    <t>Номер витягу з реєстру платників ПДВ</t>
  </si>
  <si>
    <t>Вказати основних клієнтів за напрямком даної закупівлі.</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</si>
  <si>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</si>
  <si>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Офіційний сайт компанії Учасника (за наявності)</t>
  </si>
  <si>
    <t>Переможцем процедури закупівлі буде обраний той Учасник, пропозиція якого відповідає вимогам та критеріям Замовника, які викладено у даній документації.</t>
  </si>
  <si>
    <t>Кількість на рік</t>
  </si>
  <si>
    <t>4. Посилання на ресурс, на якому публікується курс вказаної валюти;</t>
  </si>
  <si>
    <t>Виготовлення та обслуговування елементів зовнішньої і внутрішньої РІС-навігації</t>
  </si>
  <si>
    <t>400х600 мм</t>
  </si>
  <si>
    <t>600х400 мм</t>
  </si>
  <si>
    <t>300х800 мм</t>
  </si>
  <si>
    <t>Канат</t>
  </si>
  <si>
    <t xml:space="preserve">Кант </t>
  </si>
  <si>
    <t xml:space="preserve">ДСП </t>
  </si>
  <si>
    <t>МДФ Плита</t>
  </si>
  <si>
    <t>Фанера</t>
  </si>
  <si>
    <t>Кабель ПВС 2х1</t>
  </si>
  <si>
    <t>Кабель ШВВП 2х1</t>
  </si>
  <si>
    <t>МДФ Плита 6 - 8 мм</t>
  </si>
  <si>
    <t>МДФ Плита 10 - 12 мм</t>
  </si>
  <si>
    <t>МДФ Плита 16 - 18 мм</t>
  </si>
  <si>
    <t>МДФ Плита 19 - 22 мм</t>
  </si>
  <si>
    <t>12000х2400мм</t>
  </si>
  <si>
    <t>м2</t>
  </si>
  <si>
    <t>5000х1200мм</t>
  </si>
  <si>
    <t>м3</t>
  </si>
  <si>
    <t>8000х4000мм</t>
  </si>
  <si>
    <t>км</t>
  </si>
  <si>
    <t>17670х4650мм</t>
  </si>
  <si>
    <t>12000х1400мм</t>
  </si>
  <si>
    <t>точка</t>
  </si>
  <si>
    <t>шт.</t>
  </si>
  <si>
    <t>7000х900мм</t>
  </si>
  <si>
    <t>комплект</t>
  </si>
  <si>
    <t>4000х1800мм</t>
  </si>
  <si>
    <t>4200х3000мм</t>
  </si>
  <si>
    <t>1600х2350мм</t>
  </si>
  <si>
    <t>15000х3000мм</t>
  </si>
  <si>
    <t>15000х1750мм</t>
  </si>
  <si>
    <t>15000х1750</t>
  </si>
  <si>
    <t>6000х300мм</t>
  </si>
  <si>
    <t>Бахмут</t>
  </si>
  <si>
    <t>Вараш</t>
  </si>
  <si>
    <t>Дубно</t>
  </si>
  <si>
    <t>Житомир</t>
  </si>
  <si>
    <t>Калуш</t>
  </si>
  <si>
    <t>Ковель</t>
  </si>
  <si>
    <t>Конотоп</t>
  </si>
  <si>
    <t>Коростень</t>
  </si>
  <si>
    <t>Миргород</t>
  </si>
  <si>
    <t>Мукачево</t>
  </si>
  <si>
    <t>Павлоград</t>
  </si>
  <si>
    <t>Подольск</t>
  </si>
  <si>
    <t>Покров</t>
  </si>
  <si>
    <t>Полтава</t>
  </si>
  <si>
    <t>Прилуки</t>
  </si>
  <si>
    <t>Славута</t>
  </si>
  <si>
    <t>Токмак</t>
  </si>
  <si>
    <t>Ужгород</t>
  </si>
  <si>
    <t>Умань</t>
  </si>
  <si>
    <t>Херсон</t>
  </si>
  <si>
    <t>Хуст</t>
  </si>
  <si>
    <t>Червоноград</t>
  </si>
  <si>
    <t>Шостка</t>
  </si>
  <si>
    <t>№пп</t>
  </si>
  <si>
    <t>Найменування видів робіт</t>
  </si>
  <si>
    <t>Сума на рік, грн. з ПДВ</t>
  </si>
  <si>
    <t>Відкриття магазину</t>
  </si>
  <si>
    <t>Закриття магазину</t>
  </si>
  <si>
    <t>Форматування</t>
  </si>
  <si>
    <t>Заміна зовнішньої навігації</t>
  </si>
  <si>
    <t>Додаткова навігація по магазинам</t>
  </si>
  <si>
    <t>Підтвердити наявність ліцензії Державної Архітектурно-Будівельної Інспекції та зазначити її реквізити.</t>
  </si>
  <si>
    <t>Місто</t>
  </si>
  <si>
    <t>Олександрія</t>
  </si>
  <si>
    <t>Біла Церква</t>
  </si>
  <si>
    <t>Білгород-Дністровський</t>
  </si>
  <si>
    <t>Бердичів</t>
  </si>
  <si>
    <t>Бердянськ</t>
  </si>
  <si>
    <t>Бориспіль</t>
  </si>
  <si>
    <t>Бровари</t>
  </si>
  <si>
    <t>Васильків</t>
  </si>
  <si>
    <t>Вінниця</t>
  </si>
  <si>
    <t>Вознесенськ</t>
  </si>
  <si>
    <t>Дніпро</t>
  </si>
  <si>
    <t>Дрогобич</t>
  </si>
  <si>
    <t>Запоріжжя</t>
  </si>
  <si>
    <t>Івано-Франківськ</t>
  </si>
  <si>
    <t>Ізмаїл</t>
  </si>
  <si>
    <t>Інгулець</t>
  </si>
  <si>
    <t>Ірпінь</t>
  </si>
  <si>
    <t>Кам'янець-Подільський</t>
  </si>
  <si>
    <t>Кам'янське</t>
  </si>
  <si>
    <t>Київ</t>
  </si>
  <si>
    <t>Коломия</t>
  </si>
  <si>
    <t>Краматорськ</t>
  </si>
  <si>
    <t>Кременчук</t>
  </si>
  <si>
    <t>Кривий Ріг</t>
  </si>
  <si>
    <t>Кропивницький</t>
  </si>
  <si>
    <t>Ладижин</t>
  </si>
  <si>
    <t>Лисичанськ</t>
  </si>
  <si>
    <t>Лубни</t>
  </si>
  <si>
    <t>Луцьк</t>
  </si>
  <si>
    <t>Львів</t>
  </si>
  <si>
    <t>Маріуполь</t>
  </si>
  <si>
    <t>Мелітополь</t>
  </si>
  <si>
    <t>Надвірна</t>
  </si>
  <si>
    <t>Ніжин</t>
  </si>
  <si>
    <t>Нетішин</t>
  </si>
  <si>
    <t>Миколаїв</t>
  </si>
  <si>
    <t>Нікополь</t>
  </si>
  <si>
    <t>Нова Каховка</t>
  </si>
  <si>
    <t>Новомосковськ</t>
  </si>
  <si>
    <t>Обухів</t>
  </si>
  <si>
    <t>Одеса</t>
  </si>
  <si>
    <t>Первомайськ</t>
  </si>
  <si>
    <t>Рівне</t>
  </si>
  <si>
    <t>Ромни</t>
  </si>
  <si>
    <t>Рубіжне</t>
  </si>
  <si>
    <t>Сєвєродонецьк</t>
  </si>
  <si>
    <t>Слов'янськ</t>
  </si>
  <si>
    <t>Сміла</t>
  </si>
  <si>
    <t>Сокільники</t>
  </si>
  <si>
    <t>Старобільськ</t>
  </si>
  <si>
    <t>Стрий</t>
  </si>
  <si>
    <t>Суми</t>
  </si>
  <si>
    <t>Тернопіль</t>
  </si>
  <si>
    <t>Фастів</t>
  </si>
  <si>
    <t>Харків</t>
  </si>
  <si>
    <t>Хмельницький</t>
  </si>
  <si>
    <t>Черкаси</t>
  </si>
  <si>
    <t>Чернігів</t>
  </si>
  <si>
    <t>Чернівці</t>
  </si>
  <si>
    <t>Чорноморськ</t>
  </si>
  <si>
    <t>Шепетівка</t>
  </si>
  <si>
    <t>Енергодар</t>
  </si>
  <si>
    <t>Южноукраїнськ</t>
  </si>
  <si>
    <t>Червоний Лиман</t>
  </si>
  <si>
    <t>Південний</t>
  </si>
  <si>
    <t>Область</t>
  </si>
  <si>
    <t>5. Доля валютної складової в ціні матеріалів у відсотках.</t>
  </si>
  <si>
    <t>Підтвердити можливість роботи на об'єктах за адресною програмою (Додаток 2).</t>
  </si>
  <si>
    <t>Умови оплати</t>
  </si>
  <si>
    <t>Валюта пропозиції</t>
  </si>
  <si>
    <t>Кваліфікаційні вимоги</t>
  </si>
  <si>
    <t>Гарантійні зобов'язання</t>
  </si>
  <si>
    <t>Цінова пропозиція</t>
  </si>
  <si>
    <t>Умови ціноутворення</t>
  </si>
  <si>
    <t>6. Відсоток коливання курсу валют, при якому вартість може бути переглянута.</t>
  </si>
  <si>
    <t>У разі наявності в ціні матеріалів валютної складової, вказати:
 1. Курс валюти на дату даної пропозиції;</t>
  </si>
  <si>
    <t>Кількість магазинів</t>
  </si>
  <si>
    <t>Експлуатаційне обслуговування, ремонт банерної конструкції</t>
  </si>
  <si>
    <t>Експлуатаційне обслуговування, ремонт вивіски, заміна блоку живлення</t>
  </si>
  <si>
    <t>Експлуатаційне обслуговування, ремонт вивіски, заміна світлотехніки</t>
  </si>
  <si>
    <t>Експлуатаційне обслуговування, ремонт світлотехніки, заміна прожекторів</t>
  </si>
  <si>
    <t>6</t>
  </si>
  <si>
    <t>7</t>
  </si>
  <si>
    <t>8</t>
  </si>
  <si>
    <t>9</t>
  </si>
  <si>
    <t>Додаток 2. Адресна програма</t>
  </si>
  <si>
    <t>Кіровоградська</t>
  </si>
  <si>
    <t>Донецька</t>
  </si>
  <si>
    <t>Київська</t>
  </si>
  <si>
    <t>Одеська</t>
  </si>
  <si>
    <t>Житомирська</t>
  </si>
  <si>
    <t>Запорізька</t>
  </si>
  <si>
    <t>Рівненська</t>
  </si>
  <si>
    <t>Вінницька</t>
  </si>
  <si>
    <t>Миколаївська</t>
  </si>
  <si>
    <t>Дніпропетровська</t>
  </si>
  <si>
    <t>Львівська</t>
  </si>
  <si>
    <t>Івано-Франківська</t>
  </si>
  <si>
    <t>Хмельницька</t>
  </si>
  <si>
    <t>Волинська</t>
  </si>
  <si>
    <t>Сумська</t>
  </si>
  <si>
    <t>1</t>
  </si>
  <si>
    <t>Полтавська</t>
  </si>
  <si>
    <t>Луганська</t>
  </si>
  <si>
    <t>Закарпатська</t>
  </si>
  <si>
    <t>Чернігівська</t>
  </si>
  <si>
    <t>Херсонська</t>
  </si>
  <si>
    <t>Покровськ</t>
  </si>
  <si>
    <t>Самбір</t>
  </si>
  <si>
    <t>Черкаська</t>
  </si>
  <si>
    <t>Тернопільська</t>
  </si>
  <si>
    <t>Харківська</t>
  </si>
  <si>
    <t>Чернівецька</t>
  </si>
  <si>
    <t>Підтердити можливість надання послуг в кожному з місць</t>
  </si>
  <si>
    <t>Взаємодія зі стороною Замовника і строки виконання</t>
  </si>
  <si>
    <t>Зазначити можливість оформлення Підрядником дозвільної документації з узаконення зовнішньої рекламної навігації з містом.</t>
  </si>
  <si>
    <t>Підтвердити можливість забезпечення одночасної роботи на 5-6 об'єктах.</t>
  </si>
  <si>
    <t>Критеріями вибору переможця є:</t>
  </si>
  <si>
    <t>•  мінімальна ціна.</t>
  </si>
  <si>
    <t>•  достатня кількість кваліфікованого персоналу для одночасного виконання робіт на 5-6 об'єктах Замовника;</t>
  </si>
  <si>
    <t>•  можливість надання персонального менеджера;</t>
  </si>
  <si>
    <t>Досвід роботи за напрямом предмету закупівлі, років</t>
  </si>
  <si>
    <t>Підтвердити наявність переліку відповідного обладнання, власної матеріально-технічної бази, працівників відповідної кваліфікації.</t>
  </si>
  <si>
    <t>Вказати можливість тимчасового зберігання товару на складі Підрядника без збільшення тендерної ціни.</t>
  </si>
  <si>
    <t>№ пп</t>
  </si>
  <si>
    <t>Прайс на виготовлення та обслуговування елементів зовнішньої і внутрішньої РІС-навігації</t>
  </si>
  <si>
    <t>Прайс 1. Зовнішнє оформлення. Стандартні позиції</t>
  </si>
  <si>
    <t>Прайс 2. Внутрішнє оформлення. Стандартні позиції</t>
  </si>
  <si>
    <t>Прайс 3. Перелік матеріалів і послуг для виробництва рекламної продукції</t>
  </si>
  <si>
    <t>Прайс 4. Супутні послуги та витрати</t>
  </si>
  <si>
    <t>Найменування</t>
  </si>
  <si>
    <t>Опис</t>
  </si>
  <si>
    <t>Одиниці виміру</t>
  </si>
  <si>
    <t>Додаток 3.</t>
  </si>
  <si>
    <t>Кромковка ДСП криволінійна</t>
  </si>
  <si>
    <t xml:space="preserve">Монтаж вивіски і каркаса на даху (з бетонними Привантажувач) </t>
  </si>
  <si>
    <t xml:space="preserve">Монтаж вивіски і каркаса на даху (монтаж до закладних) </t>
  </si>
  <si>
    <t xml:space="preserve">Монтаж вивіски і каркаса до фасаду </t>
  </si>
  <si>
    <t xml:space="preserve">Монтаж вивіски на фасад без каркаса (монтується окремо кожен елемент вивіски до фасаду) </t>
  </si>
  <si>
    <t xml:space="preserve">Монтаж об'ємних символів </t>
  </si>
  <si>
    <t xml:space="preserve">Демонтаж об'ємних символів </t>
  </si>
  <si>
    <t xml:space="preserve">Монтаж композитного оформлення </t>
  </si>
  <si>
    <t>Монтаж виробів з композитних панелей у вигляді фриза</t>
  </si>
  <si>
    <t xml:space="preserve">Демонтаж композитного оформлення </t>
  </si>
  <si>
    <t>Демонтаж виробів з композитних панелей у вигляді фриза</t>
  </si>
  <si>
    <t xml:space="preserve">Монтаж металоконструкцій під банерну конструкцію </t>
  </si>
  <si>
    <t>Монтаж на фасад будівлі металоконструкції для оформлення банерної тканиною або сіткою</t>
  </si>
  <si>
    <t>Демонтаж металоконструкцій вивіски</t>
  </si>
  <si>
    <t>Демонтаж каркаса вивіски і бетонних пригрузів на даху</t>
  </si>
  <si>
    <t>Демонтаж каркаса вивіски на даху закріпленої до закладних</t>
  </si>
  <si>
    <t>Демонтаж фасадного каркаса вивіски</t>
  </si>
  <si>
    <t xml:space="preserve">Демонтаж металоконструкцій під банерну конструкцію </t>
  </si>
  <si>
    <t xml:space="preserve">Демонтаж на фасад будівлі металоконструкції для оформлення банерної тканиною або сіткою за допомогою каната або стяжок. </t>
  </si>
  <si>
    <t xml:space="preserve">Монтаж кронштейнів під банер </t>
  </si>
  <si>
    <t>Монтаж на фасад закріплення на стіну для оформлення банерної тканиною або сіткою за допомогою шпильок. без урахування спецтехніки.</t>
  </si>
  <si>
    <t>Демонтаж кронштейнів під банер</t>
  </si>
  <si>
    <t xml:space="preserve">Демонтаж з фасаду будівлі без урахування спецтехніки. </t>
  </si>
  <si>
    <t xml:space="preserve">Монтаж банера або банерної сітки </t>
  </si>
  <si>
    <t xml:space="preserve">Монтаж тканини на конструкцію за допомогою шпильок і труби в кишені (без урахування труби, але з урахуванням кріплення матеріалу) </t>
  </si>
  <si>
    <t>Монтаж кронштейнів для прожекторів</t>
  </si>
  <si>
    <t>Монтаж на висоті до 5м</t>
  </si>
  <si>
    <t>Монтаж на висоті від 5м</t>
  </si>
  <si>
    <t>Демонтаж кронштейнів для прожекторів</t>
  </si>
  <si>
    <t xml:space="preserve">монтаж прожекторів </t>
  </si>
  <si>
    <t xml:space="preserve">Монтаж на висоті від 5м </t>
  </si>
  <si>
    <t>демонтаж прожекторів</t>
  </si>
  <si>
    <t>Демонтаж на висоті від 5м</t>
  </si>
  <si>
    <t xml:space="preserve">Монтаж лайт-боксу </t>
  </si>
  <si>
    <t xml:space="preserve">Монтаж на висоті до 5м </t>
  </si>
  <si>
    <t xml:space="preserve">Демонтаж лайт-боксу </t>
  </si>
  <si>
    <t xml:space="preserve">демонтаж вивіски </t>
  </si>
  <si>
    <t>Демонтаж металевого каркаса фасадної вивіски (без урахування спецтехніки)</t>
  </si>
  <si>
    <t>Демонтаж металевого каркаса на дахової вивіски (без урахування спецтехніки)</t>
  </si>
  <si>
    <t>Демонтаж банерній тканині</t>
  </si>
  <si>
    <t>Демонтаж (без урахування спецтехніки)</t>
  </si>
  <si>
    <t>Габаритний розмір 400х600 мм. Матеріал: акрил прозорий 3 мм, друк на оракале прозорому в дзеркальному відображенні, білий оракал, хромовані дзеркальні власники. ; 400х600 мм</t>
  </si>
  <si>
    <t>Монтаж "Куточок покупця"</t>
  </si>
  <si>
    <t>Монтаж на стіну, місця кріплення заклеїти плівкою оракал 641 серії, нарізаними кружечками. ; 1200х900 мм</t>
  </si>
  <si>
    <t>Комплект кріплень для монтажу на стіну (анкера, дюбеля, шурупи, спінений скотч)</t>
  </si>
  <si>
    <t>Монтаж "Банерна конструкція"</t>
  </si>
  <si>
    <t xml:space="preserve">Монтаж на стіну. </t>
  </si>
  <si>
    <t>Комплект кріплень для монтажу на стіну (анкера, дюбеля, шурупи)</t>
  </si>
  <si>
    <t>Монтаж лайт-боксу одностороннього</t>
  </si>
  <si>
    <t>Монтаж на стіну</t>
  </si>
  <si>
    <t>Монтаж до стелі; Висота До 4 м</t>
  </si>
  <si>
    <t>Монтаж до стелі; Висота понад 4 м</t>
  </si>
  <si>
    <t>Комплект кріплень для монтажу до стелі (трос, затискачі, ланцюг, анкера, дюбеля, шуруп з відкритим кільцем нержавіючий); Висота До 4 м</t>
  </si>
  <si>
    <t>Комплект кріплень для монтажу до стелі (трос, затискачі, ланцюг, анкера, дюбеля, шуруп з відкритим кільцем нержавіючий); Висота понад 4 м</t>
  </si>
  <si>
    <t>Монтаж лайт-боксу двостороннього</t>
  </si>
  <si>
    <t>Монтаж Об'ємних світлових символів (за розрахунок береться фактична площа об'ємних елементів)</t>
  </si>
  <si>
    <t>Монтаж на стіну (Провід заздалегідь вивести за шаблоном зі стіни)</t>
  </si>
  <si>
    <t>Комплект кріплень для монтажу на стіну (анкера, дюбеля, шурупи) на м2</t>
  </si>
  <si>
    <t>Комплект кріплень для монтажу до стелі (трос, затискачі, ланцюг, анкера, дюбеля, шуруп з відкритим кільцем нержавіючий) на 1 м. П. Вивіски; Висота До 4 м</t>
  </si>
  <si>
    <t>Комплект кріплень для монтажу до стелі (трос, затискачі, ланцюг, анкера, дюбеля, шуруп з відкритим кільцем нержавіючий) на 1 м. П. Вивіски; Висота понад 4 м</t>
  </si>
  <si>
    <t>Монтаж "Графік роботи"</t>
  </si>
  <si>
    <t>Монтаж на стіну; 400х600 мм</t>
  </si>
  <si>
    <t>Демонтаж "Куточок покупця"</t>
  </si>
  <si>
    <t>Демонтаж "Банерна конструкція"</t>
  </si>
  <si>
    <t>Демонтаж Об'ємних світлових символів</t>
  </si>
  <si>
    <t>Демонтаж "Графік роботи"</t>
  </si>
  <si>
    <t>1 мм товщина</t>
  </si>
  <si>
    <t>2 мм товщина</t>
  </si>
  <si>
    <t>3 мм товщина</t>
  </si>
  <si>
    <t>4 мм товщина</t>
  </si>
  <si>
    <t>5 мм товщина</t>
  </si>
  <si>
    <t>6 мм товщина</t>
  </si>
  <si>
    <t>8 мм товщина</t>
  </si>
  <si>
    <t>10 мм товщина</t>
  </si>
  <si>
    <t>Твердий ПВХ пластик прозорий</t>
  </si>
  <si>
    <t>0. 5 мм товщина</t>
  </si>
  <si>
    <t>Спінений кольоровий ПВХ</t>
  </si>
  <si>
    <t xml:space="preserve">Акрил екструдований прозорий </t>
  </si>
  <si>
    <t xml:space="preserve">Акрил литий прозорий </t>
  </si>
  <si>
    <t>акрил молочний</t>
  </si>
  <si>
    <t xml:space="preserve">акрил кольоровий </t>
  </si>
  <si>
    <t>полістирол Білий</t>
  </si>
  <si>
    <t>полістирол Кольоровий</t>
  </si>
  <si>
    <t>Магнітний вініл без клейової основи (тип А або B)</t>
  </si>
  <si>
    <t>0. 7 мм товщина</t>
  </si>
  <si>
    <t>0. 9 мм товщина</t>
  </si>
  <si>
    <t>Магнітний вініл c клейовий основою</t>
  </si>
  <si>
    <t>Плівка самоклеюча прозора</t>
  </si>
  <si>
    <t>Плівка самоклеюча біла</t>
  </si>
  <si>
    <t>Плівка самоклеюча кольорова</t>
  </si>
  <si>
    <t>ПВХ плівка товщиною 75 мкм, для плотерної порізки; Німеччина, Oraca 641</t>
  </si>
  <si>
    <t>Плівка транслюцентного кольорова</t>
  </si>
  <si>
    <t>ПВХ плівка світлорозсіювальна застосовується для виготовлення підсвічуються елементів світлової реклами. ; Німеччина, Oracal 8500</t>
  </si>
  <si>
    <t>ПВХ плівка білого кольору, товщиною 100 мкм. Завдяки використання чорного клейового шару дозволяє повністю блокувати колір поверхні, на яку вона обклеєна. ; Німеччина, Oracal +1668</t>
  </si>
  <si>
    <t>Плівка транспарентная кольорова</t>
  </si>
  <si>
    <t>ПВХ плівка призначений для тонування оптики або стекол в різні кольори. ; Німеччина, Oracal 8300</t>
  </si>
  <si>
    <t>Плівка легкознімна біла</t>
  </si>
  <si>
    <t>ПВХ плівка товщиною 80 мкм, для короткострокового і середньострокового зовнішнього застосування (поліакрілатний клей, що знімається); Німеччина, Oracal 620</t>
  </si>
  <si>
    <t>Плівка для декорування скла</t>
  </si>
  <si>
    <t>ПВХ плівка товщиною 80 мкм, для декорування скла; Німеччина, Oracal 8510/8511/8810</t>
  </si>
  <si>
    <t>Плівка перфорована біла</t>
  </si>
  <si>
    <t>ПВХ плівка товщиною 180 мкм з високою светопропускной здатністю на основі, що самоклеїться. ; One Way Vision</t>
  </si>
  <si>
    <t>Монтажна плівка (транспортна)</t>
  </si>
  <si>
    <t>Прозора монтажна плівка на поліетиленовій основі без підкладки. Використовується для перенесення аплікацій з самоклеїться плівки на робочу поверхню. ; Німеччина, Oracal MT-95</t>
  </si>
  <si>
    <t>Плівка ламінат для підлоги підвищеної міцності</t>
  </si>
  <si>
    <t>Банер транслюцентного (becklit)</t>
  </si>
  <si>
    <t>Банер односторонній (frontlit)</t>
  </si>
  <si>
    <t xml:space="preserve">Банерна сітка </t>
  </si>
  <si>
    <t>хомут пластиковий</t>
  </si>
  <si>
    <t>для натяжки банера</t>
  </si>
  <si>
    <t>Для друку Уф чорнилом і сублімації друку. Склад матеріалу: 100% PES (поліестер). Класифікація пожежної безпеки за стандартами DIN EN 1350-1, по класу B-s1, d0 (важко займистий), M1.</t>
  </si>
  <si>
    <t>Для друку Уф чорнилом і сублімації. Друк сублімації здійснюється по зовнішній стороні рулону. Класифікація пожежної безпеки за стандартами DIN EN 1350-1, по класу B-s1, d0 (важко займистий). Склад матеріалу: 100% PES (поліестер).</t>
  </si>
  <si>
    <t>Для друку Уф чорнилом і сублімації друку. Друк сублімації здійснюється по зовнішній стороні рулону. Класифікація пожежної безпеки за стандартами DIN EN 1350-1, по класу B-s1, d0 (важко займистий). Склад матеріалу: 100% PES (поліестер).</t>
  </si>
  <si>
    <t>Кант для текстилю (14х3 мм) з пришиттям до тканини</t>
  </si>
  <si>
    <t>Профіль для текстилю "Односторонній"</t>
  </si>
  <si>
    <t>Спеціалізований профіль для монтажу прошитих текстильних зображень. З можливістю монтажу на площину (стіна); ProTextile 16 (PT 16)</t>
  </si>
  <si>
    <t>Профіль для текстилю "Двосторонній"</t>
  </si>
  <si>
    <t>Спеціалізований профіль для монтажу прошитих текстильних зображень З можливістю монтажу на площину, підвішування і установки - монтажу на обладнання або окремо стоять елементом. ; ProTextile 46 (PT 46)</t>
  </si>
  <si>
    <t xml:space="preserve">Профіль (з'єднувальний) </t>
  </si>
  <si>
    <t>2721 торгово виставковий профіль</t>
  </si>
  <si>
    <t>плоский куточок</t>
  </si>
  <si>
    <t>Куточок для з'єднання профілю; PT 1010</t>
  </si>
  <si>
    <t>Замок (Стик гвинтовий)</t>
  </si>
  <si>
    <t>Для установки з'єднувального профілю з текстильним профілем</t>
  </si>
  <si>
    <t>Профіль для виготовлення текстильних ЛБ "Односторонній"</t>
  </si>
  <si>
    <t>Спеціалізований профіль для монтажу прошитих текстильних зображень. З можливістю підсвічування зображення і монтажу на площину (стіна). ; ProTextile 100 (РТ 100)</t>
  </si>
  <si>
    <t>Профіль для виготовлення текстильних ЛБ "Двосторонній"</t>
  </si>
  <si>
    <t>Спеціалізований профіль для монтажу прошитих текстильних зображень З можливістю підсвічування зображення і установки - монтажу на обладнання або окремо стоять елементом. ; ProTextile 120 (РТ 120)</t>
  </si>
  <si>
    <t>Куточок з'єднувальний для профілю текстильних ЛБ "Односторонній"</t>
  </si>
  <si>
    <t>Куточок для з'єднання профілю ProTextile 100; PT 1100</t>
  </si>
  <si>
    <t>Куточок з'єднувальний для профілю текстильних ЛБ "Двосторонній"</t>
  </si>
  <si>
    <t>Куточок для з'єднання профілю ProTextile 120; PT 1120</t>
  </si>
  <si>
    <t>Кронштейн алюмінієвий підсилювальний</t>
  </si>
  <si>
    <t>Кронштейн для профілю ProTextile 100 (РТ 100); SFW 0301</t>
  </si>
  <si>
    <t>Торговий профіль горизонтальний 2721</t>
  </si>
  <si>
    <t>Алюмінієвий профіль анодований АН21 колір срібло. Довжина профілю - 6 метрів. Сплав АД31Т5 Вага 1 м. П. - 0. 362 кг</t>
  </si>
  <si>
    <t>Торговий профіль Г-подібний глухий горизонтальний 2575</t>
  </si>
  <si>
    <t>Алюмінієвий профіль труба 40х20х2</t>
  </si>
  <si>
    <t>Алюмінієвий профіль труба 20х20х1,5 ПАС-131</t>
  </si>
  <si>
    <t>Алюмінієвий профіль труба 20х20х2 БПЗ-341</t>
  </si>
  <si>
    <t>Алюмінієвий профіль труба 30х30х2 БПЗ-347</t>
  </si>
  <si>
    <t>Алюмінієва рамка з 25-Й клік-системи А1</t>
  </si>
  <si>
    <t>Клік-система: 25-я; Формат рамки: А1; Форма кутів: з прямими кутами; Захисний ембос. пластик 0. 5мм</t>
  </si>
  <si>
    <t>Алюмінієва рамка з 25-Й клік-системи А2</t>
  </si>
  <si>
    <t>Клік-система: 25-я; Формат рамки: А2; Форма кутів: з прямими кутами; Захисний ембос. пластик 0. 5мм</t>
  </si>
  <si>
    <t>Алюмінієва рамка з 32-Й клік-системи А1</t>
  </si>
  <si>
    <t>Клік-система: 32-я; Формат рамки: А1; Форма кутів: з прямими кутами; Захисний ембос. пластик 0. 5мм</t>
  </si>
  <si>
    <t>Алюмінієва рамка з 32-Й клік-системи А2</t>
  </si>
  <si>
    <t>Клік-система: 32-я; Формат рамки: А2; Форма кутів: з прямими кутами; Захисний ембос. пластик 0. 5мм</t>
  </si>
  <si>
    <t>Деревно-стружкові плити ламінована кольорова 10 мм; ДСП KRONOSPAN</t>
  </si>
  <si>
    <t>Деревно-стружкові плити ламінована кольорова 16 мм; ДСП KRONOSPAN</t>
  </si>
  <si>
    <t>Деревно-стружкові плити ламінована кольорова 18 мм; ДСП KRONOSPAN</t>
  </si>
  <si>
    <t xml:space="preserve">Кромка ABS кольорова </t>
  </si>
  <si>
    <t>товщина 0. 4 мм ширина 22; REHAU</t>
  </si>
  <si>
    <t>товщина 2 мм ширина 22; REHAU</t>
  </si>
  <si>
    <t>МДФ Плита 6 мм не ламінована; МДФ ПЛИТИ КОРОСТЕНЬ</t>
  </si>
  <si>
    <t>МДФ Плита 8 мм не ламінована; МДФ ПЛИТИ КОРОСТЕНЬ</t>
  </si>
  <si>
    <t>МДФ Плита 10 мм не ламінована; МДФ ПЛИТИ КОРОСТЕНЬ</t>
  </si>
  <si>
    <t>МДФ Плита 12 мм не ламінована; МДФ ПЛИТИ КОРОСТЕНЬ</t>
  </si>
  <si>
    <t>МДФ Плита 16 мм не ламінована; МДФ ПЛИТИ КОРОСТЕНЬ</t>
  </si>
  <si>
    <t>МДФ Плита 18 мм не ламінована; МДФ ПЛИТИ КОРОСТЕНЬ</t>
  </si>
  <si>
    <t>МДФ Плита 19 мм не ламінована; МДФ ПЛИТИ КОРОСТЕНЬ</t>
  </si>
  <si>
    <t>МДФ Плита 22 мм не ламінована; МДФ ПЛИТИ КОРОСТЕНЬ</t>
  </si>
  <si>
    <t>4 мм товщина, вологостійкий</t>
  </si>
  <si>
    <t>6 мм товщина, вологостійкий</t>
  </si>
  <si>
    <t>Екструдований пінополістирол (Стиродур)</t>
  </si>
  <si>
    <t>20 мм Товщина</t>
  </si>
  <si>
    <t>30 мм Товщина</t>
  </si>
  <si>
    <t>40 мм Товщина</t>
  </si>
  <si>
    <t>50 мм Товщина</t>
  </si>
  <si>
    <t>Оцинкування листова</t>
  </si>
  <si>
    <t>0. 55 мм товщина</t>
  </si>
  <si>
    <t>0. 65 мм товщина</t>
  </si>
  <si>
    <t>Композитний матеріал кольоровий</t>
  </si>
  <si>
    <t>3 мм товщина з товщиною покриття 0. 21 мм</t>
  </si>
  <si>
    <t>Композитний матеріал спец. фактура</t>
  </si>
  <si>
    <t>3 мм товщина з товщиною покриття 0. 3 мм</t>
  </si>
  <si>
    <t>Блок живлення герметичний 12 Вольт</t>
  </si>
  <si>
    <t>Потужність 18 Вт; ELF, Mean Well</t>
  </si>
  <si>
    <t>Потужність 35 Вт; ELF, Mean Well</t>
  </si>
  <si>
    <t>Потужність 60 Вт; ELF, Mean Well</t>
  </si>
  <si>
    <t>Потужність 100 Вт; ELF, Mean Well</t>
  </si>
  <si>
    <t>Потужність 120 Вт; ELF, Mean Well</t>
  </si>
  <si>
    <t>Потужність 150 Вт; ELF, Mean Well</t>
  </si>
  <si>
    <t>Потужність 200 Вт; ELF, Mean Well</t>
  </si>
  <si>
    <t>Потужність 300 Вт; ELF, Mean Well</t>
  </si>
  <si>
    <t>Світлодіодна стрічка</t>
  </si>
  <si>
    <t>світлодіодний модуль</t>
  </si>
  <si>
    <t xml:space="preserve">Прожектор світлодіодний вуличний </t>
  </si>
  <si>
    <t>електротехнічні матеріали</t>
  </si>
  <si>
    <t>Кабель Акустичний прозорий 2х1</t>
  </si>
  <si>
    <t>Кабель ПВС 2х0. 75</t>
  </si>
  <si>
    <t>Кабель ШВВП 2х0. 75</t>
  </si>
  <si>
    <t>Металорукав 18 мм з протяжкою</t>
  </si>
  <si>
    <t>Металорукав 20 мм з протяжкою</t>
  </si>
  <si>
    <t>Гофра - пластик для внутрішнього застосування 16мм</t>
  </si>
  <si>
    <t>Технічна гума 10 мм</t>
  </si>
  <si>
    <t xml:space="preserve">Використовується для прокладки між покрівлею і металоконструкцією. </t>
  </si>
  <si>
    <t>бетонні Привантажувач</t>
  </si>
  <si>
    <t>Для монтажу на дахових вивісок; Розраховується виходячи з ваги металоконструкції з урахуванням об'ємних символів - 1тонни = 1 комплект</t>
  </si>
  <si>
    <t>гіпсокартонний профіль</t>
  </si>
  <si>
    <t>СW 50; 1м. п (у виробі)</t>
  </si>
  <si>
    <t>СW 75; 1м. п (у виробі)</t>
  </si>
  <si>
    <t>CD 60; 1м. п (у виробі)</t>
  </si>
  <si>
    <t xml:space="preserve">Монтажний перфорований Т-профіль використовується для систем кріплення елементів зовнішньої реклами та інше. </t>
  </si>
  <si>
    <t>Профіль монтажний Т-20 1,2 мм; 1м. п (у виробі)</t>
  </si>
  <si>
    <t>Профіль монтажний Т-30 1,5мм; 1м. п (у виробі)</t>
  </si>
  <si>
    <t>Профіль монтажний WМ-2 30х30 1,2 мм; 1м. п (у виробі)</t>
  </si>
  <si>
    <t xml:space="preserve">Друк на плівці сольвентний </t>
  </si>
  <si>
    <t xml:space="preserve">якість друку 1440 dpi (еко сольвент), матеріал, послуга друку, підрізування за форматом, упаковка </t>
  </si>
  <si>
    <t xml:space="preserve">УФ Друк на плівці Білій </t>
  </si>
  <si>
    <t xml:space="preserve">УФ Друк на плівці Прозорої </t>
  </si>
  <si>
    <t xml:space="preserve">Друк на плівці сольвентний з ламінуванням </t>
  </si>
  <si>
    <t xml:space="preserve">якість друку 1440 dpi (еко сольвент) матеріал, послуга друку, ламінація прозорою плівкою, підрізування за форматом, упаковка </t>
  </si>
  <si>
    <t xml:space="preserve">якість друку 1440 dpi (еко сольвент), матеріал, послуга друку, ламінація прозорою плівкою, підрізування за форматом, упаковка </t>
  </si>
  <si>
    <t xml:space="preserve">ламінація плівкою </t>
  </si>
  <si>
    <t xml:space="preserve">Ламінація прозорою плівкою, підрізування за форматом, упаковка </t>
  </si>
  <si>
    <t>Прицільна плотерна порізка друку на плівці</t>
  </si>
  <si>
    <t>Криволінійна порізка зображення</t>
  </si>
  <si>
    <t xml:space="preserve">якість друку 1440 dpi (УФ друк), ширина запечатки не менше 3-х метрів Постпечать: підрізування за форматом, люверси, підкоміри, спайка, упаковка в стреч плівку або папір входить у вартість виробу. </t>
  </si>
  <si>
    <t xml:space="preserve">якість друку 1440 dpi (еко сольвент), ширина запечатки не менше 3-х метрів Постпечать: підрізування за форматом, люверси, підкоміри, спайка, упаковка в стреч плівку або папір входить у вартість виробу. </t>
  </si>
  <si>
    <t xml:space="preserve">якість друку 1440 dpi (еко сольвент) ширина запечатки не менше 3-х метрів Постпечать: підрізування за форматом, люверси, підкоміри, спайка, упаковка в стреч плівку або папір входить у вартість виробу. </t>
  </si>
  <si>
    <t xml:space="preserve">якість друку 1440 dpi (еко сольвент), ширина запечатки не менше 3-х метрів Постпечать: підрізування за розміром, люверси, підкоміри, спайка, упаковка в стреч плівку або папір входить у вартість виробу. </t>
  </si>
  <si>
    <t xml:space="preserve">якість друку 1440 dpi (УФ друк), ширина запечатки не менше 3-х метрів Постпечать: підрізування за розміром, люверси, підкоміри, спайка, упаковка в стреч плівку або папір входить у вартість виробу. </t>
  </si>
  <si>
    <t xml:space="preserve">проварювання банера </t>
  </si>
  <si>
    <t xml:space="preserve">Постпечать: підрізування за розміром, підкоміри, спайка, кишені, упаковка </t>
  </si>
  <si>
    <t>Пропаювання кишені під утяжелитель</t>
  </si>
  <si>
    <t>установка люверса</t>
  </si>
  <si>
    <t>Установка люверса (включаючи сам люверс)</t>
  </si>
  <si>
    <t>поклейка плівки</t>
  </si>
  <si>
    <t xml:space="preserve">Виготовлення пластикових площин з обклеюванням плівкою. </t>
  </si>
  <si>
    <t>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t>
  </si>
  <si>
    <t xml:space="preserve">Обклеювання зовнішніх поверхонь, з урахуванням підготовки поверхні під обклеювання та всіх супутніх матеріалів, при температурі нижче -7 </t>
  </si>
  <si>
    <t>Поклейка плівки з ламінуванням</t>
  </si>
  <si>
    <t>Обклеювання зовнішніх поверхонь при температурі нижче -7, з урахуванням підготовки поверхні під обклеювання всіх супутніх матеріалів</t>
  </si>
  <si>
    <t>Поклейка плівки (oracal 641) аплікація</t>
  </si>
  <si>
    <t>Обклеювання рівних поверхонь з урахуванням монтажної плівки і підготовки поверхні під обклеювання та всіх супутніх матеріалів (пластик, скло, ламін. ДСП, рекламні площини торгового обладнання)</t>
  </si>
  <si>
    <t>Поклейка плівки (oracal 641) на об'ємну поверхню</t>
  </si>
  <si>
    <t>Обклеювання рівних поверхонь з урахуванням підготовки поверхні під обклеювання та всіх супутніх витратних матеріалів (пластик, скло, ламін. ДСП, рекламні площини торгового обладнання)</t>
  </si>
  <si>
    <t xml:space="preserve"> демонтаж плівки </t>
  </si>
  <si>
    <t>Демонтаж плівки аплікація</t>
  </si>
  <si>
    <t>Демонтаж плівки (oracal 641) з об'ємною поверхні</t>
  </si>
  <si>
    <t>Друк на тканині Frontlit 170</t>
  </si>
  <si>
    <t>Друк на тканині Backlit 170</t>
  </si>
  <si>
    <t>Фрезерування ПВХ пластика</t>
  </si>
  <si>
    <t>1 - 3 мм товщина</t>
  </si>
  <si>
    <t>4 - 6 мм товщина</t>
  </si>
  <si>
    <t>фрезерування акрилу</t>
  </si>
  <si>
    <t>фрезерування полістиролу</t>
  </si>
  <si>
    <t>Фрезерування композиту 3 мм</t>
  </si>
  <si>
    <t>Лазерне різання акрилу</t>
  </si>
  <si>
    <t>Термогібка акрилу</t>
  </si>
  <si>
    <t>Термогібка ПВХ</t>
  </si>
  <si>
    <t>Термогібка полістиролу</t>
  </si>
  <si>
    <t>Порізка магнітного вінілу</t>
  </si>
  <si>
    <t>0. 7х0. 9мм товщина</t>
  </si>
  <si>
    <t>фрезерування фанери</t>
  </si>
  <si>
    <t>10 - 12 мм товщина</t>
  </si>
  <si>
    <t>Лазерне різання фанери</t>
  </si>
  <si>
    <t>Порізка ДСП прямолінійна</t>
  </si>
  <si>
    <t>ДСП кольорова 10 мм</t>
  </si>
  <si>
    <t>ДСП кольорова 16 мм</t>
  </si>
  <si>
    <t>ДСП кольорова 18 мм</t>
  </si>
  <si>
    <t>Кромковка ДСП прямолінійна</t>
  </si>
  <si>
    <t>Нанесення кромки на торець</t>
  </si>
  <si>
    <t>Порізка МДФ прямолінійна</t>
  </si>
  <si>
    <t>Порізка термоструной Екструдованого пінополістиролу (Стиродур)</t>
  </si>
  <si>
    <t>Монтаж Алюмінієвої клік рамки А1</t>
  </si>
  <si>
    <t>Монтаж з урахуванням комплекту кріплень для монтажу (саморізи, шурупи, спінений скотч)</t>
  </si>
  <si>
    <t>Монтаж Алюмінієвої клік рамки А2</t>
  </si>
  <si>
    <t xml:space="preserve">Збірка з урахуванням підсилюючих профілів і комплектуючих. </t>
  </si>
  <si>
    <t>Монтаж з урахуванням комплекту кріплень для монтажу (саморізи, шурупи, трос, затискачі, ланцюг, анкера, дюбеля, шуруп з відкритим кільцем нержавіючий)</t>
  </si>
  <si>
    <t xml:space="preserve">Алюмінієва рамка "двостороння" для монтажу текстильних зображень з можливістю, підвішування і установки окремо стоїть елементом. </t>
  </si>
  <si>
    <t>Збірка з урахуванням підсилюючих профілів і комплектуючих. Передбачити ніжки для окремо розташованих елементів</t>
  </si>
  <si>
    <t>Монтаж банера (всередині приміщення)</t>
  </si>
  <si>
    <t>Спосіб монтажу банера у вигляді підвісу до стелі. У вартість необхідно включити труби для вставки в кишені банера.</t>
  </si>
  <si>
    <t xml:space="preserve">демонтаж </t>
  </si>
  <si>
    <t>Демонтаж оракалу з ламінуванням на ступенях</t>
  </si>
  <si>
    <t>Демонтаж оракалу всередині магазину</t>
  </si>
  <si>
    <t xml:space="preserve">Демонтаж старих внутрішніх вивісок (на висоті 3 -4м) </t>
  </si>
  <si>
    <t>Збірка конструкції з алюмінієвих профілів</t>
  </si>
  <si>
    <t xml:space="preserve">Збірка конструкції з урахуванням необхідних комплектуючих. </t>
  </si>
  <si>
    <t>Полімерне фарбування по RAL</t>
  </si>
  <si>
    <t xml:space="preserve">Монтаж каркаса з гіпсокартонного профілю </t>
  </si>
  <si>
    <t>Монтажний перфорований Т-профіль</t>
  </si>
  <si>
    <t>Монтаж профілю до стелі з урахуванням комплекту кріплень (трос, затискачі, ланцюг, анкера, дюбеля, шуруп з відкритим кільцем нержавіючий)</t>
  </si>
  <si>
    <t>фарбування</t>
  </si>
  <si>
    <t>Зачистка, грунтовка і фарбування металоконструкцій</t>
  </si>
  <si>
    <t>Фарбування МДФ по RAL</t>
  </si>
  <si>
    <t>Фарбування Фанери по RAL</t>
  </si>
  <si>
    <t>Шпаклівка і фарбування екструдованого пінополістиролу</t>
  </si>
  <si>
    <t>Фарбування екструдованого пінополістиролу</t>
  </si>
  <si>
    <t>монтаж ПВХ</t>
  </si>
  <si>
    <t>комплект кріплень для монтажу ПВХ до стіни (спінений скотч, дюбеля, рідкі цвяхи) за 1м2</t>
  </si>
  <si>
    <t>комплект кріплень для монтажу ПВХ до стелі (дюбеля стельові, трос, затискачі)</t>
  </si>
  <si>
    <t>Оренда Автовишки. Висота підйому люльки макс, 15 м.</t>
  </si>
  <si>
    <t>Оренда Автовишки. Висота підйому люльки макс, 18 м.</t>
  </si>
  <si>
    <t>Оренда Автовишки. Висота підйому люльки макс, 22 м.</t>
  </si>
  <si>
    <t>Оренда Автовишки. Висота підйому люльки макс, 15 м. Вартість за пів зміни</t>
  </si>
  <si>
    <t>Оренда Автовишки. Висота підйому люльки макс, 18 м. Вартість за пів зміни</t>
  </si>
  <si>
    <t>Оренда Автовишки. Висота підйому люльки макс, 22 м. Вартість за пів зміни</t>
  </si>
  <si>
    <t>Вишка-тура</t>
  </si>
  <si>
    <t xml:space="preserve">Оренда конструкції "Вишка-тура" служить для організації будівельних і ремонтних робіт, монтажу зовнішньої реклами, а також для інших видів висотних робіт. </t>
  </si>
  <si>
    <t>Електро Ножничний підйомник</t>
  </si>
  <si>
    <t xml:space="preserve">Доставка і вивезення спецтехніки </t>
  </si>
  <si>
    <t>кран</t>
  </si>
  <si>
    <t>Оренда крана вартість за зміну</t>
  </si>
  <si>
    <t>Виїзд на об'єкт монтажної бригади (громадський транспорт)</t>
  </si>
  <si>
    <t>Виїзд на об'єкт монтажної бригади (легковий автотранспорт)</t>
  </si>
  <si>
    <t>Виїзд на об'єкт монтажної бригади (вантажний автотранспорт)</t>
  </si>
  <si>
    <t>Робота альпіністів</t>
  </si>
  <si>
    <t xml:space="preserve">Позиція допоміжна і використовується в разі неможливості оцінки робіт відповідно до стандартних позиціях. </t>
  </si>
  <si>
    <t>технічний Ескіз</t>
  </si>
  <si>
    <t>Підготовка технічного опису вироби для узгодження технічних характеристик з адміністрацією об'єктів</t>
  </si>
  <si>
    <t>Проект для монтажу зовнішньої навігації (простий)</t>
  </si>
  <si>
    <t>Проект для монтажу зовнішньої навігації (складний)</t>
  </si>
  <si>
    <t>Проект для монтажу зовнішньої навігації з прорахунком навантаження на дах на 1м2</t>
  </si>
  <si>
    <t>Технічна експертиза даху</t>
  </si>
  <si>
    <t>експлуатаційне обслуговування</t>
  </si>
  <si>
    <t>Діагностика не робочої вивіски без використання вишки</t>
  </si>
  <si>
    <t>Заміна блоку живлення з урахуванням мінімально необхідних комплектуючих (дроти, клемники)</t>
  </si>
  <si>
    <t>Заміна трансформатора з урахуванням мінімально необхідних комплектуючих (дроти, клемники)</t>
  </si>
  <si>
    <t>Заміна прожектора з урахуванням мінімально необхідних комплектуючих (дроти, клемники)</t>
  </si>
  <si>
    <t>Ремонт металоконструкцій (зачистка, грунтовка, фарбування в РАЛ). з урахуванням всіх витратних матеріалів але без урахування спецтехніки та транспортних.</t>
  </si>
  <si>
    <t>Заміна світлотехніки в об'ємних символах (демонтаж старих світлодіодних модулів, установка нових світлодіодних модулів, електромонтажні роботи, нові блоки живлення) з урахуванням роботи з розбирання та збирання. Кількість модулів узгоджується попередньо на підставі схеми установки діодів від постачальника (враховується фактична площа об'ємних елементів).</t>
  </si>
  <si>
    <t xml:space="preserve">Установка розподільної коробки (з урахуванням кріплення комплекту). </t>
  </si>
  <si>
    <t>Проведення ремонтних робіт на невеликій висоті (зі сходів, з лісів, на даху) без використання спецтехніки (узгоджується окремо при наданні відповідної аргументації)</t>
  </si>
  <si>
    <t>Проведення ремонтних робіт на великій висоті з використанням спецтехніки (узгоджується окремо при наданні відповідної аргументації)</t>
  </si>
  <si>
    <t>Упаковка рекламної продукції для подальшого транспортування</t>
  </si>
  <si>
    <t>Вивіз рекламної навігації на утилізацію</t>
  </si>
  <si>
    <t xml:space="preserve">Робота з вивезення на утилізацію (без оформлення документів по утилізації). </t>
  </si>
  <si>
    <t>проживання</t>
  </si>
  <si>
    <t>Адресна доставка продукції або витратних матеріалів</t>
  </si>
  <si>
    <t>послуга</t>
  </si>
  <si>
    <t>Композитний матеріал ECOBOND кольоровий, повинен бути одного постачальника, однієї марки і з однієї партії поставки. Фрезерування матеріалу (виготовлення об'ємних "касет", обсяг 25-30мм). На захисній плівці композиту існують смуги напрямки. Монтувати касети потрібно строго в одному напрямку смуг. Не важливо в поздовжньому або поперечному, головне щоб цей напрям у всіх касет було однакове. Дане правило потрібно враховувати вже при розкрої матеріалу. Для цього елемента передбачити можливість монтажу за допомогою алюмінієвого профілю (внутрішній алюмінієвий каркас і/або профіль для з'єднання об'ємних "касет" між собою)</t>
  </si>
  <si>
    <t>Виріб з кольорового композитного матеріалу ECOBOND. Фрезерування по контуру і/або під загин.</t>
  </si>
  <si>
    <t>Монтаж тканини на конструкцію за допомогою троса/каната</t>
  </si>
  <si>
    <t>Спінений білий ПВХ, щільність 0,65-0,7 г/см3</t>
  </si>
  <si>
    <t>ПВХ плівка товщиною 80 мкм, для повноколірного друку; Німеччина, Oracal/Orajet/або аналог</t>
  </si>
  <si>
    <t xml:space="preserve"> Щільність 510 грм/м2</t>
  </si>
  <si>
    <t>Щільність 450 грм/м2</t>
  </si>
  <si>
    <t>Щільність 270 грм/м2</t>
  </si>
  <si>
    <t>Споживана потужність 10 Вт/IP65/Вхідна напруга 175-265 В/800 Лм; ELF SLIM</t>
  </si>
  <si>
    <t>Споживана потужність 20 Вт/IP65/Вхідна напруга 175-265 В/1600 Лм; ELF SLIM</t>
  </si>
  <si>
    <t>Споживана потужність 30 Вт/IP65/Вхідна напруга 175-265 В/2400 Лм; ELF SLIM</t>
  </si>
  <si>
    <t>Споживана потужність 50 Вт/IP65/Вхідна напруга 175-265 В/4000 Лм; ELF SLIM</t>
  </si>
  <si>
    <t>Розподільна коробка 90х50х130 мм/IP 40</t>
  </si>
  <si>
    <t>Розподільна коробка 100х100х60 мм/IP 40</t>
  </si>
  <si>
    <t>Розподільна коробка 160х200х70 мм/IP 40</t>
  </si>
  <si>
    <t>Послуга Друк УФ 1440 dpi з урахуванням матеріалу, криволінійної/прямолінійною порізки. упаковка</t>
  </si>
  <si>
    <t xml:space="preserve">Наскрізна Фрезерування композиту/пазовка під згин 90 град. </t>
  </si>
  <si>
    <t xml:space="preserve">Алюмінієва рамка "одностороння" для монтажу текстильних зображень з можливістю монтажу на площину, підвішування і установки/монтажу на обладнання. </t>
  </si>
  <si>
    <t xml:space="preserve">Спосіб натяжки банера через люверси за допомогою каната/троса/стяжок. </t>
  </si>
  <si>
    <t>Гнучка (для виготовлення торців/бортів світлових коробів)</t>
  </si>
  <si>
    <t>Монтаж пластика ПВХ без/с печаткою до стелі на підвіси висота 4-8м</t>
  </si>
  <si>
    <t xml:space="preserve">Виїзд на об'єкт в місті дислокації підрядної організації (монтаж/заміри/експертиза). </t>
  </si>
  <si>
    <t>Робота фахівця з виробництва/збірці вироби</t>
  </si>
  <si>
    <t>Вивід точки закладної на фасаді</t>
  </si>
  <si>
    <t>Вивід точки закладної на даху</t>
  </si>
  <si>
    <t>Запаювання м'якої покрівлі в місці виведення закладної</t>
  </si>
  <si>
    <t>Банер литий не просвітний(blockout)</t>
  </si>
  <si>
    <t>Матеріали для виготовлення металевих конструкцій</t>
  </si>
  <si>
    <t>Композитний матеріал ECOBOND кольоровий,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(обсяг 37 - 50 мм). На захисній плівці композиту існують смуги напрямки. Монтувати касети потрібно строго в одному напрямку смуг. Не важливо в поздовжньому або поперечному, головне щоб цей напрям у всіх касет було однакове. Дане правило потрібно враховувати вже при розкрої матеріалу Для цього елемента передбачити внутрішній металокаркас з профільної труби 20х20 мм (робота+грунтовка+фарбування в світло сірий колір).</t>
  </si>
  <si>
    <t>Композитний матеріал ECOBOND кольоровий,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(обсяг 50 - 120 мм). На захисній плівці композиту існують смуги напрямки. Монтувати касети потрібно строго в одному напрямку смуг. Не важливо в поздовжньому або поперечному, головне щоб цей напрям у всіх касет було однакове. Дане правило потрібно враховувати вже при розкрої матеріалу. Для цього елемента передбачити внутрішній металокаркас з профільної труби 20х20 мм (робота+грунтовка+фарбування в світло сірий колір).</t>
  </si>
  <si>
    <t>Винос стріли на 2м. Виготовлення кронштейна труба 40х20мм+грунтовка+фарбування в RAL. Додаткові елементи жорсткості під вітрові навантаження.</t>
  </si>
  <si>
    <t>Установка символів на металокаркас (робота+кріпильний матеріал, без урахування вишки і крана); висота символу до 0. 8м</t>
  </si>
  <si>
    <t>Демонтаж об'ємних елементів+​​упаковка (пухирчасті-повітряна плівка+стрейч)</t>
  </si>
  <si>
    <t>Установка/вивід однієї точки закладної на фасаді (робота+витратний матеріал. Без урахування вартості самої закладної)</t>
  </si>
  <si>
    <t>Установка/вивід однієї точки закладної на даху (робота+витратний матеріал. Без урахування вартості самої закладної)</t>
  </si>
  <si>
    <t>Труба 120х120х4 мм в виробі (матеріал+робота+грунтовка+фарбування в колір по RAL); 1м. п (у виробі)</t>
  </si>
  <si>
    <t>Труба 100х100х4 мм в виробі (матеріал+робота+грунтовка+фарбування в колір по RAL); 1м. п (у виробі)</t>
  </si>
  <si>
    <t>Труба 100х100х3 мм в виробі (матеріал+робота+грунтовка+фарбування в колір по RAL); 1м. п (у виробі)</t>
  </si>
  <si>
    <t>Труба 90х90х3 мм в виробі (матеріал+робота+грунтовка+фарбування в колір по RAL); 1м. п (у виробі)</t>
  </si>
  <si>
    <t>Труба 80х80х4 мм в виробі (матеріал+робота+грунтовка+фарбування в колір по RAL); 1м. п (у виробі)</t>
  </si>
  <si>
    <t>Труба 80х80х3 мм в виробі (матеріал+робота+грунтовка+фарбування в колір по RAL); 1м. п (у виробі)</t>
  </si>
  <si>
    <t>Труба 80х80х2 мм в виробі (матеріал+робота+грунтовка+фарбування в колір по RAL); 1м. п (у виробі)</t>
  </si>
  <si>
    <t>Труба 60х60х4 мм в виробі (матеріал+робота+грунтовка+фарбування в колір по RAL); 1м. п (у виробі)</t>
  </si>
  <si>
    <t>Труба 60х60х3 мм в виробі (матеріал+робота+грунтовка+фарбування в колір по RAL); 1м. п (у виробі)</t>
  </si>
  <si>
    <t>Труба 60х60х2 мм в виробі (матеріал+робота+грунтовка+фарбування в колір по RAL); 1м. п (у виробі)</t>
  </si>
  <si>
    <t>Труба 60х40х4мм в виробі (матеріал+робота+грунтовка+фарбування в колір по RAL); 1м. п (у виробі)</t>
  </si>
  <si>
    <t>Труба 40х20х2мм в виробі (матеріал+робота+грунтовка+фарбування в колір по RAL); 1м. п (у виробі)</t>
  </si>
  <si>
    <t>Труба 40х20х3 мм в виробі (матеріал+робота+грунтовка+фарбування в колір по RAL); 1м. п (у виробі)</t>
  </si>
  <si>
    <t>Труба 40х20х2 мм в виробі (матеріал+робота+грунтовка+фарбування в колір по RAL); 1м. п (у виробі)</t>
  </si>
  <si>
    <t>Труба 30х20х2 мм в виробі (матеріал+робота+грунтовка+фарбування в колір по RAL); 1м. п (у виробі)</t>
  </si>
  <si>
    <t>Труба 50х30х2 мм в виробі (матеріал+робота+грунтовка+фарбування в колір по RAL); 1м. п (у виробі)</t>
  </si>
  <si>
    <t>Труба 60х30х2 мм в виробі (матеріал+робота+грунтовка+фарбування в колір по RAL); 1м. п (у виробі)</t>
  </si>
  <si>
    <t>Труба 60х30х3 мм в виробі (матеріал+робота+грунтовка+фарбування в колір по RAL); 1м. п (у виробі)</t>
  </si>
  <si>
    <t>Труба 60х40х2 мм в виробі (матеріал+робота+грунтовка+фарбування в колір по RAL); 1м. п (у виробі)</t>
  </si>
  <si>
    <t>Труба 60х40х3 мм в виробі (матеріал+робота+грунтовка+фарбування в колір по RAL); 1м. п (у виробі)</t>
  </si>
  <si>
    <t>Труба 80х40х2 мм в виробі (матеріал+робота+грунтовка+фарбування в колір по RAL); 1м. п (у виробі)</t>
  </si>
  <si>
    <t>Труба 80х40х3 мм в виробі (матеріал+робота+грунтовка+фарбування в колір по RAL); 1м. п (у виробі)</t>
  </si>
  <si>
    <t>Труба 80х60х3 мм в виробі (матеріал+робота+грунтовка+фарбування в колір по RAL); 1м. п (у виробі)</t>
  </si>
  <si>
    <t>Труба 50х50х3 мм в виробі (матеріал+робота+грунтовка+фарбування в колір по RAL); 1м. п (у виробі)</t>
  </si>
  <si>
    <t>Труба 50х50х2 мм в виробі (матеріал+робота+грунтовка+фарбування в колір по RAL); 1м. п (у виробі)</t>
  </si>
  <si>
    <t>Труба 40х40х3 мм в виробі (матеріал+робота+грунтовка+фарбування в колір по RAL); 1м. п (у виробі)</t>
  </si>
  <si>
    <t>Труба 40х40х2 мм в виробі (матеріал+робота+грунтовка+фарбування в колір по RAL); 1м. п (у виробі)</t>
  </si>
  <si>
    <t>Труба 30х30х2 мм в виробі (матеріал+робота+грунтовка+фарбування в колір по RAL); 1м. п (у виробі)</t>
  </si>
  <si>
    <t>Труба 25х25х2 мм в виробі (матеріал+робота+грунтовка+фарбування в колір по RAL); 1м. п (у виробі)</t>
  </si>
  <si>
    <t>Труба 20х20х2 мм в виробі (матеріал+робота+грунтовка+фарбування в колір по RAL); 1м. п (у виробі)</t>
  </si>
  <si>
    <t>Труба 15х15х2 мм в виробі (матеріал+робота+грунтовка+фарбування в колір по RAL); 1м. п (у виробі)</t>
  </si>
  <si>
    <t>Кутник гарячекатаний 20х20х3 у виробі (матеріал+робота+грунтовка+фарбування в колір по RAL); 1м. п (у виробі)</t>
  </si>
  <si>
    <t>Кутник гарячекатаний 30х30х3 у виробі (матеріал+робота+грунтовка+фарбування в колір по RAL); 1м. п (у виробі)</t>
  </si>
  <si>
    <t>Кутник гарячекатаний 40х40х3 у виробі (матеріал+робота+грунтовка+фарбування в колір по RAL); 1м. п (у виробі)</t>
  </si>
  <si>
    <t>Кутник гарячекатаний 50х50х3 у виробі (матеріал+робота+грунтовка+фарбування в колір по RAL); 1м. п (у виробі)</t>
  </si>
  <si>
    <t>Кутник гарячекатаний 75х75х5 у виробі (матеріал+робота+грунтовка+фарбування в колір по RAL); 1м. п (у виробі)</t>
  </si>
  <si>
    <t>Швелер гарячекатаний №8 у виробі (матеріал+робота+грунтовка+фарбування в колір по RAL); 1м. п (у виробі)</t>
  </si>
  <si>
    <t>Швелер гарячекатаний №10 у виробі (матеріал+робота+грунтовка+фарбування в колір по RAL); 1м. п (у виробі)</t>
  </si>
  <si>
    <t>Швелер гарячекатаний №12 у виробі (матеріал+робота+грунтовка+фарбування в колір по RAL); 1м. п (у виробі)</t>
  </si>
  <si>
    <t>Швелер гарячекатаний №14 у виробі (матеріал+робота+грунтовка+фарбування в колір по RAL); 1м. п (у виробі)</t>
  </si>
  <si>
    <t>Швелер гарячекатаний №16 у виробі (матеріал+робота+грунтовка+фарбування в колір по RAL); 1м. п (у виробі)</t>
  </si>
  <si>
    <t>Балка двотаврова №10 у виробі (матеріал+робота+грунтовка+фарбування в колір по RAL); 1м. п (у виробі)</t>
  </si>
  <si>
    <t>Балка двотаврова №12 у виробі (матеріал+робота+грунтовка+фарбування в колір по RAL); 1м. п (у виробі)</t>
  </si>
  <si>
    <t>Балка двотаврова №14 у виробі (матеріал+робота+грунтовка+фарбування в колір по RAL); 1м. п (у виробі)</t>
  </si>
  <si>
    <t>Балка двотаврова №16 у виробі (матеріал+робота+грунтовка+фарбування в колір по RAL); 1м. п (у виробі)</t>
  </si>
  <si>
    <t>Круг сталевий 6мм в виробі (матеріал+робота+грунтовка+фарбування в колір по RAL); 1м. п (у виробі)</t>
  </si>
  <si>
    <t>Круг сталевий 8 мм у виробі (матеріал+робота+грунтовка+фарбування в колір по RAL); 1м. п (у виробі)</t>
  </si>
  <si>
    <t>Круг сталевий 10мм в виробі (матеріал+робота+грунтовка+фарбування в колір по RAL); 1м. п (у виробі)</t>
  </si>
  <si>
    <t>Смуга сталева 20х4 мм в виробі (матеріал+робота+грунтовка+фарбування в колір по RAL); 1м. п (у виробі)</t>
  </si>
  <si>
    <t>Смуга сталева 30х4 мм в виробі (матеріал+робота+грунтовка+фарбування в колір по RAL); 1м. п (у виробі)</t>
  </si>
  <si>
    <t>Смуга сталева 40х4 мм в виробі (матеріал+робота+грунтовка+фарбування в колір по RAL); 1м. п (у виробі)</t>
  </si>
  <si>
    <t>Смуга сталева 50х4 мм в виробі (матеріал+робота+грунтовка+фарбування в колір по RAL); 1м. п (у виробі)</t>
  </si>
  <si>
    <t>Лист металевий гарячекатаний 4мм в виробі (матеріал+робота+грунтовка+фарбування в колір по RAL); 1м. кв. (У виробі)</t>
  </si>
  <si>
    <t>Лист металевий гарячекатаний 6мм в виробі (матеріал+робота+грунтовка+фарбування в колір по RAL); 1м. кв. (У виробі)</t>
  </si>
  <si>
    <t>Лист металевий гарячекатаний 8 мм у виробі (матеріал+робота+грунтовка+фарбування в колір по RAL); 1м. кв. (У виробі)</t>
  </si>
  <si>
    <t>Лист металевий гарячекатаний 10мм в виробі (матеріал+робота+грунтовка+фарбування в колір по RAL); 1м. кв. (У виробі)</t>
  </si>
  <si>
    <t>Труба металева кругла зовнішній діаметр d = 15 мм у виробі (матеріал+робота+грунтовка+фарбування в колір по RAL); 1м. п (у виробі)</t>
  </si>
  <si>
    <t>Труба металева кругла зовнішній діаметр d = 20 мм у виробі (матеріал+робота+грунтовка+фарбування в колір по RAL); 1м. п (у виробі)</t>
  </si>
  <si>
    <t>Труба металева кругла зовнішній діаметр d = 25 мм у виробі (матеріал+робота+грунтовка+фарбування в колір по RAL); 1м. п (у виробі)</t>
  </si>
  <si>
    <t>Труба металева кругла зовнішній діаметр d = 30 мм у виробі (матеріал+робота+грунтовка+фарбування в колір по RAL); 1м. п (у виробі)</t>
  </si>
  <si>
    <t xml:space="preserve">якість друку 1440 dpi (УФ 4+0), матеріал, послуга друку, підрізування за форматом, упаковка </t>
  </si>
  <si>
    <t xml:space="preserve">якість друку 1440 dpi (УФ 5+0), матеріал, послуга друку, підрізування за форматом, упаковка </t>
  </si>
  <si>
    <t>Друк 4+0 УФ на ПВХ пластику білому</t>
  </si>
  <si>
    <t>Друк 5+0 УФ на ПВХ пластику кольоровому</t>
  </si>
  <si>
    <t>Друк 4+4 УФ на ПВХ пластику білому</t>
  </si>
  <si>
    <t>Друк 5+5 УФ на ПВХ пластику кольоровому 3 мм</t>
  </si>
  <si>
    <t>Друк 4+0 УФ на акрилі молочному</t>
  </si>
  <si>
    <t>Друк 4+4 УФ на акрилі молочному</t>
  </si>
  <si>
    <t xml:space="preserve">Друк 5+0 УФ на акрилі прозорому </t>
  </si>
  <si>
    <t xml:space="preserve">Друк 5+5 УФ на акрилі прозорому </t>
  </si>
  <si>
    <t>Друк 5+0 УФ на акрилі кольоровому 3 мм</t>
  </si>
  <si>
    <t>Друк 5+5 УФ на акрилі кольоровому 3 мм</t>
  </si>
  <si>
    <t>Друк УФ 4+0 1440 dpi з урахуванням матеріалу, порізка по формату і прошивка марзану (кант) по периметру. упаковка</t>
  </si>
  <si>
    <t>Друк сублімації 4+0 1440 dpi з урахуванням матеріалу, порізка по формату і прошивка марзану (кант) по периметру. упаковка</t>
  </si>
  <si>
    <t>Латексна друк 4+0 1440 dpi з урахуванням матеріалу, порізка по формату і прошивка марзану (кант) по периметру. упаковка</t>
  </si>
  <si>
    <t>Плівка з світлоблокуючим клеєм</t>
  </si>
  <si>
    <t>Друк на плівці з світлоблокуючим клеєм</t>
  </si>
  <si>
    <t>УФ Друк на плівці з світлоблокуючим клеєм</t>
  </si>
  <si>
    <t xml:space="preserve">Друк на плівці з світлоблокуючим клеєм з ламінуванням </t>
  </si>
  <si>
    <t>Друк на плівці перфорованій One Way Vision</t>
  </si>
  <si>
    <t>Друк на плівка легкознімній</t>
  </si>
  <si>
    <t>Каркас алюмінієвий профіль 20х20мм і 20х40мм+банер 510  г/м2+друк 1440dpi сальвентнимі чорнилом. Натяжка банера на каркас з заворотом у вигляді картини.</t>
  </si>
  <si>
    <t>Тканина Frontlit шириною до 1,6 м 170 - 180  г/м2</t>
  </si>
  <si>
    <t>Тканина Frontlit шириною від 1,6 до 3,1 м 170 -180  г/м2</t>
  </si>
  <si>
    <t>Тканина Backlit (світлорозсіювальна) шириною до 1,6 м 170  г/м2</t>
  </si>
  <si>
    <t>Тканина Backlit (світлорозсіювальна) шириною від 1,6 до 3,1 м 170  г/м2</t>
  </si>
  <si>
    <t>Тканина Blockout шириною від 1,6 до 3,1 м 170  г/м2</t>
  </si>
  <si>
    <t>Друк 4+0 на банері (литий 450  г/м2)</t>
  </si>
  <si>
    <t>Друк 4+0 на банері (литий 510  г/м2)</t>
  </si>
  <si>
    <t>Друк сольвентний (4+0) на банері blockout не просвітном (литий 510  г/м2)</t>
  </si>
  <si>
    <t>Друк сольвентний (4+4) на банері blockout не просвітном (литий 510  г/м2)</t>
  </si>
  <si>
    <t>Друк (4+0) на банері becklit просветном (литий 510  г/м2)</t>
  </si>
  <si>
    <t>Друк (4+4) на банері becklit просветном (литий 510  г/м2)</t>
  </si>
  <si>
    <t>Друк (4+0) на банерна сітці 270 г/м2</t>
  </si>
  <si>
    <t>Порізка ДСП криволінійна</t>
  </si>
  <si>
    <t>Порізка МДФ криволінійна</t>
  </si>
  <si>
    <t>Заміри</t>
  </si>
  <si>
    <t>Упаковка в пухирчасто-повітряну плівку/гофра+стрейч</t>
  </si>
  <si>
    <t>Вказати максимальну вартість проїзду громадським міжміським транспортом в межах України одного фахівця Підрядника на об'єкт Замовника в грн. з ПДВ. Вартість проїзду може бути переглянута в разі подорожчання вартості проїзду підтвердженого офіційним листом від компанії перевізника.</t>
  </si>
  <si>
    <t>Вказати вартість за 1 км шляху до об'єкта Замовника службовим легковим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легковим автотранспортом маються на увазі всі легкові типи автомобілів вантажопідйомністю до 3,5 тонн.</t>
  </si>
  <si>
    <t>Вказати вартість за 1 км шляху до об'єкта Замовника службовим вантажним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вантажним автотранспортом маються на увазі всі типи вантажних автомобілів вантажопідйомністю більше 3,5 тонн. Вантажний автомобіль довжиною до 5 м.</t>
  </si>
  <si>
    <t>Вказати вартість за 1 км шляху до об'єкта Замовника службовим вантажним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вантажним автотранспортом маються на увазі всі типи вантажних автомобілів вантажопідйомністю більше 3,5 тонн. Вантажний автомобіль понад 5м.</t>
  </si>
  <si>
    <t>0,5 зміни</t>
  </si>
  <si>
    <t>1 згин</t>
  </si>
  <si>
    <t>Транспортні витрати службового автотранспорту</t>
  </si>
  <si>
    <t>Транспортні витрати громадським міжміським транспортом</t>
  </si>
  <si>
    <t>Вартість вказується з розрахунку проживання в добу до 2 (двох) осіб.</t>
  </si>
  <si>
    <t>Проект (креслярська документація із зазначенням всіх розмірів, електрична схема, споживана потужність вивіски, вага конструкцій, прорахунок вітрових навантажень) Проект виконується із зазначенням всіх ДСТУ, Сніпов, ДБН+прорахунок навантаження на даху на 1м2</t>
  </si>
  <si>
    <t>Додаток 4. Орієнтовні обсяги робіт</t>
  </si>
  <si>
    <t>Перелік позицій зазначених в даному листі є умовним і служить прикладом принципу ціноутворення на аналогічні типи робіт.</t>
  </si>
  <si>
    <t>Дані в листі не редагуються і не заповнюються. Всі ціни за одиницю беруться з вкладки Додаток 3. Прайс</t>
  </si>
  <si>
    <t>Тип робіт</t>
  </si>
  <si>
    <t>Перелік робіт</t>
  </si>
  <si>
    <t>Розмір</t>
  </si>
  <si>
    <t>Кількість</t>
  </si>
  <si>
    <t>Ціна, грн. з ПДВ</t>
  </si>
  <si>
    <t>Вартість, грн. з ПДВ</t>
  </si>
  <si>
    <t>Проект (креслярська документація із зазначенням всіх розмірів, електрична схема, споживана потужність вивіски, вага конструкцій, прорахунок вітрових навантажень)</t>
  </si>
  <si>
    <t>Розрахунок всіх несучих елементів рекламоносія (креслярська документація із зазначенням всіх розмірів, вітрові навантаження на всі елементи рекламоносія, навантаження на даху на м2, розрахунок на НЕ перевертання конструкції). Проект виконується із зазначенням всіх ДСТУ, Сніпов, ДБН.</t>
  </si>
  <si>
    <t>Автовишка</t>
  </si>
  <si>
    <t>доба</t>
  </si>
  <si>
    <t>зміна</t>
  </si>
  <si>
    <t>лист</t>
  </si>
  <si>
    <t>метр погонний</t>
  </si>
  <si>
    <t xml:space="preserve">шт. </t>
  </si>
  <si>
    <t>люд/година</t>
  </si>
  <si>
    <t>люд/день</t>
  </si>
  <si>
    <t>Банер на каркасі</t>
  </si>
  <si>
    <t>Банерна металоконструкція</t>
  </si>
  <si>
    <t>Розробка конструкторського рішення на фасадний банер і дахову вивіску</t>
  </si>
  <si>
    <t>Металлокаркас на вивіску</t>
  </si>
  <si>
    <t>Об'ємні символи на дахову вивіску</t>
  </si>
  <si>
    <t>Монтаж об'ємних літер та металоконструкції</t>
  </si>
  <si>
    <t>Нова внутрішня вивіска Фокстрот</t>
  </si>
  <si>
    <t>Навігація на стінах</t>
  </si>
  <si>
    <t>Планшет ПВХ на стіну</t>
  </si>
  <si>
    <t>Спецтехніка</t>
  </si>
  <si>
    <t>Демонтаж зовнішньої вивіски "Фокстрот"</t>
  </si>
  <si>
    <t>Демонтаж внутрішньої вивіски "Фокстрот"</t>
  </si>
  <si>
    <t>Демонтаж банерної конструкції</t>
  </si>
  <si>
    <t>Демонтаж існуючого оформлення під утилізацію</t>
  </si>
  <si>
    <t>Існуюча вивіска Фокстрот</t>
  </si>
  <si>
    <t>Нова вивіска Фокстрот</t>
  </si>
  <si>
    <t>Демонтаж старої вивіски "Фокстрот"</t>
  </si>
  <si>
    <t>Розробка конструкторського рішення</t>
  </si>
  <si>
    <t>Монтаж і спецтехніка</t>
  </si>
  <si>
    <t>Лайтбокс "Фокстрот" двосторонній</t>
  </si>
  <si>
    <t>Закладні на вивіску</t>
  </si>
  <si>
    <t>відповідно до ескізу</t>
  </si>
  <si>
    <t>Кількість відповідно до ескізу/проекту</t>
  </si>
  <si>
    <t>Куточок покупця (Додаток №6 Ескіз 1)</t>
  </si>
  <si>
    <t>Банерна конструкція (Додаток №6 Ескіз 2)</t>
  </si>
  <si>
    <t>Виготовлення лайт-боксу одностороннього (Додаток №6 Ескіз 3, 4, 5)</t>
  </si>
  <si>
    <t>Об'ємні світлові символи білі (Додаток №6 Ескіз 12) (за розрахунок береться фактична площа об'ємних елементів)</t>
  </si>
  <si>
    <t xml:space="preserve">Кронштейн для установки прожекторів (Додаток №5 Ескіз 4) </t>
  </si>
  <si>
    <t>Виготовлення лайт-боксу одностороннього (Додаток №5 Ескіз 5)</t>
  </si>
  <si>
    <t>Виготовлення лайт-боксу двостороннього (Додаток №5 Ескіз 6)</t>
  </si>
  <si>
    <t>1. Відкриття умовного магазину в регіоні S = 1000m2</t>
  </si>
  <si>
    <t>2. Закриття умовного магазину в регіоні S = 1000m2</t>
  </si>
  <si>
    <t>3. Форматування умовного магазину в регіоні S = 1000m2</t>
  </si>
  <si>
    <t>4. Заміна дахової вивіски 15000х1750мм на даху з бетонними Привантажувач (регіони)</t>
  </si>
  <si>
    <t>5. Додаткова навігація по магазинах (регіони)</t>
  </si>
  <si>
    <t>6. Ремонт банерної конструкції 14х6м, заміна сюжету (регіони)</t>
  </si>
  <si>
    <t>7. Ремонт вивіски, заміна блоку живлення (місто дислокації компанії виконавця)</t>
  </si>
  <si>
    <t>8. Ремонт вивіски, заміна світлотехніки. Габаритний розмір вивіски 15х1.75м ФОКСТРОТ (регіони)</t>
  </si>
  <si>
    <t>9. Ремонт заміна прожекторів (місто дислокації компанії виконавця)</t>
  </si>
  <si>
    <t>Демонтаж пластика ПВХ на висоті 2-4м</t>
  </si>
  <si>
    <t>Демонтаж банера на висоті 2-4м</t>
  </si>
  <si>
    <t>Монтаж пластика ПВХ без/с печаткою на стіну висота 2-4м</t>
  </si>
  <si>
    <t>Установка каркаса і бетонних пригрузів на даху (робота+кріпильний матеріал без урахування бетонних пригрузів,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5х1м до 10х2м</t>
  </si>
  <si>
    <t>Установка каркаса і бетонних пригрузів на даху (робота+кріпильний матеріал без урахування бетонних пригрузів,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10х2м до 20х4м</t>
  </si>
  <si>
    <t>Установка каркаса і бетонних пригрузів на даху (робота+кріпильний матеріал без урахування бетонних пригрузів,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20х4м</t>
  </si>
  <si>
    <t>Установка каркаса на даху, закріплення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5х1м до 10х2м</t>
  </si>
  <si>
    <t>Установка каркаса на даху, закріплення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10х2м до 20х4м</t>
  </si>
  <si>
    <t>Установка каркаса на даху, закріплення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20х4м</t>
  </si>
  <si>
    <t>Установка каркаса, монтаж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1,75х0. 3м до 5х1м</t>
  </si>
  <si>
    <t>Установка каркаса, монтаж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5х1м до 10х2м</t>
  </si>
  <si>
    <t>Установка каркаса, монтаж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10х2м до 20х4м</t>
  </si>
  <si>
    <t>Установка символів на фасад без використання каркаса (робота+кріпильний матеріал,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1,75х0. 3м до 5х1м</t>
  </si>
  <si>
    <t>Установка символів на фасад без використання каркаса (робота+кріпильний матеріал,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5х1м до 10х2м</t>
  </si>
  <si>
    <t>Установка символів на фасад без використання каркаса (робота+кріпильний матеріал,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10х2м до 20х4м</t>
  </si>
  <si>
    <t xml:space="preserve">Робота відповідно до прийнятих норм, матеріали. </t>
  </si>
  <si>
    <t>Укладання проводки в гофр+прокладка. Вся електрична розводка повинна бути виконана відповідно до пожежних норм</t>
  </si>
  <si>
    <t>Вартість доставки продукції оплачується відповідно до товарно-транспортної накладної ліцензованого перевізника. При використанні в проекті вантажного службового автотранспорту, вартість доставки вантажу допустимого для перевезень в габаритах службового автотранспорту, додатково оплачуватися не буде.</t>
  </si>
  <si>
    <t xml:space="preserve">Розміщення дахових рекламних засобів забороняється без попередньої технічної експертизи спеціалізованих підприємств, установ і організацій. </t>
  </si>
  <si>
    <t>Витрати на відрядження/добові оплачуються тільки при проведенні роботи в регіонах</t>
  </si>
  <si>
    <t>Вартість послуги здійснення замірів на об'єкті без урахування транспортних і витрат на відрядження. Заміри за однією адресою в незалежності від кількості і типів площин враховується як одна послуга.</t>
  </si>
  <si>
    <t>Витрати на відрядження/добові</t>
  </si>
  <si>
    <t>Винос стріли на 1м. Виготовлення кронштейна, труба 20х20 мм+грунтовка+фарбування в RAL. Додаткові елементи жорсткості під вітрові навантаження.</t>
  </si>
  <si>
    <t>Винос стріли на 1.5м. Виготовлення кронштейна, труба 25х25мм+грунтовка+фарбування в RAL. Додаткові елементи жорсткості під вітрові навантаження.</t>
  </si>
  <si>
    <t>Установка символів на металокаркас (робота+кріпильний матеріал, без урахування вишки і крана); висота від символу 0. 8м до 1.5м</t>
  </si>
  <si>
    <t>Установка символів на металокаркас (робота+кріпильний матеріал, без урахування вишки і крана); висота від символу 1.5 до 3м</t>
  </si>
  <si>
    <t>Демонтаж символів з металоконструкцій (робота без урахування вишки і крана); висота від символу 1.5 до 3м</t>
  </si>
  <si>
    <t>1.5 мм товщина</t>
  </si>
  <si>
    <t>1.8 мм товщина</t>
  </si>
  <si>
    <t>Тканина Blockout шириною до 1.6 м 170  г/м2</t>
  </si>
  <si>
    <t>Алюмінієвий профіль труба 40х20х1.1</t>
  </si>
  <si>
    <t>Алюмінієва труба прямокутна анодирувана АН21.Колір: срібло. Довжина профілю - 6 метрів. сплав АД31Т5</t>
  </si>
  <si>
    <t>Алюмінієвий профіль труба 40х20х1.7</t>
  </si>
  <si>
    <t>Алюмінієва труба анодирувана АН21.Колір: срібло. Довжина профілю - 6 метрів. сплав АД31Т5</t>
  </si>
  <si>
    <t>Алюмінієвий профіль труба 25х25х1.5 БПЗ-584</t>
  </si>
  <si>
    <t>Кабель Акустичний прозорий 2х1.5</t>
  </si>
  <si>
    <t>Кабель ВВП-2 2х1.5</t>
  </si>
  <si>
    <t>Кабель ПВС 2х1.5</t>
  </si>
  <si>
    <t>Кабель ШВВП 2х1.5</t>
  </si>
  <si>
    <t>Клемна колодка Перетин 1.5 кв. мм</t>
  </si>
  <si>
    <t>Труба 25х25х1.2 мм в виробі (матеріал+робота+грунтовка+фарбування в колір по RAL); 1м. п (у виробі)</t>
  </si>
  <si>
    <t>Труба 20х20х1.5 мм у виробі (матеріал+робота+грунтовка+фарбування в колір по RAL); 1м. п (у виробі)</t>
  </si>
  <si>
    <t>Труба 20х20х1.2 мм в виробі (матеріал+робота+грунтовка+фарбування в колір по RAL); 1м. п (у виробі)</t>
  </si>
  <si>
    <t>2.7 мм товщина</t>
  </si>
  <si>
    <t>Кабель Акустичний прозорий 2х2.5</t>
  </si>
  <si>
    <t>Кабель ВВП-2 2х2.5</t>
  </si>
  <si>
    <t>Кабель ПВС 2х2.5</t>
  </si>
  <si>
    <t>Кабель ПВС 3х2.5</t>
  </si>
  <si>
    <t>Кабель ШВВП 2х2.5</t>
  </si>
  <si>
    <t>Кабель ШВВП 3х2.5</t>
  </si>
  <si>
    <t>Клемна колодка Перетин 2.5 кв. мм</t>
  </si>
  <si>
    <t>Алюмінієвий профіль анодований АН21 колір срібло. Довжина профілю - 6 метрів. Сплав АД31Т5.Вага 1 м. П. - 0. 359 кг</t>
  </si>
  <si>
    <t>Ножичний підйомник. Висота підйому платформи: 6.10м</t>
  </si>
  <si>
    <t>Композитне оформлення (Додаток №5 Ескіз 3)</t>
  </si>
  <si>
    <t>Демонтаж символів з металоконструкцій (робота без урахування вишки і крана); висота символу до 0.8м</t>
  </si>
  <si>
    <t>Демонтаж символів з металоконструкцій (робота без урахування вишки і крана); висота від символу 0.8м до 1.5м</t>
  </si>
  <si>
    <t>демонтаж виробу та кріплень</t>
  </si>
  <si>
    <t>Букви "ФОКСТРОТ" Матеріал: Тильна частина букв ПВХ 6 мм; Борт (торець) ПВХ 4 мм; Лицьова (світлова) частина Акрил ALTUGLAS EX (молочний) 4мм; Торці букв обклеєні с/к плівкою Oracal серії 641№010;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від символу 0. 8м до 1.5м</t>
  </si>
  <si>
    <t>Букви "ФОКСТРОТ" Матеріал: Тильна частина букв ПВХ 8 мм; Борт (торець) ПВХ 5 мм; Лицьова (світлова) частина Акрил ALTUGLAS EX (молочний) 5мм; Торці букв обклеєні с/к плівкою Oracal серії 641№010;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від символу 1.5 до 2.5м</t>
  </si>
  <si>
    <t>Тильна частина букв ПВХ 3 мм; Борт (торець) ПВХ 3 мм; Лицьова (світлова) частину Акрил молочний 3 мм; Торці букв обклеєні с/к плівкою Oracal серії 641№010; Підсвічування букв проводиться світлодіодними модулями білого нейтрального кольору, світіння має бути рівномірним (без затемнень) по всій площині.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t>
  </si>
  <si>
    <t>Плівка прозора рельєфна для підлоги ламінації 120 мкм; Німеччина, ORAGUARD</t>
  </si>
  <si>
    <t>Плівка прозора рельєфна для підлоги ламінації 170 мкм; Німеччина, ORAGUARD</t>
  </si>
  <si>
    <t>10 мм товщина, Вологостійкий</t>
  </si>
  <si>
    <t>12 мм товщина, Вологостійкий</t>
  </si>
  <si>
    <t>демонтаж плівки, очищення від клею і бруду з урахуванням спец. засобів</t>
  </si>
  <si>
    <t>"Фокстрот" білі літери (Додаток №5 Ескіз 1) (за розрахунок береться фактична площа об'ємних елементів)</t>
  </si>
  <si>
    <t>Букви "ФОКСТРОТ" Матеріал: Тильна частина букв ПВХ 4 мм; Борт (торець) ПВХ 3 мм; Лицьова (світлова) частина Акрил ALTUGLAS EX (молочний) 3 мм; Торці букв обклеєні с/к плівкою Oracal серії 641№010;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символу до 0. 8м</t>
  </si>
  <si>
    <t xml:space="preserve"> "Фокстрот" білі літери (Додаток №5 Ескіз 1) (за розрахунок береться фактична площа об'ємних елементів)</t>
  </si>
  <si>
    <t xml:space="preserve"> "Фокстрот" помаранчевi літери (Додаток №5 Ескіз 2) (за розрахунок береться фактична площа об'ємних елементів)</t>
  </si>
  <si>
    <t>Букви "ФОКСТРОТ" Матеріал: Тильна частина букв ПВХ 4 мм; Борт (торець) ПВХ 4 мм; Лицьова (світлова) частина Акрил ALTUGLAS EX (молочний) 3 мм; Лицьова (світлова) частину символів оклеивается плівкою с/к Oracal серії 8500№032; Торці символів оклеиваются с/к плівкою Oracal серії 641№034; Підсвічування букв проводиться світлодіодними модулями червоного кольору, світіння має бути рівномірним (без затемнень) по всій площині трохи менше 1080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символу до 0. 8м</t>
  </si>
  <si>
    <t>"Фокстрот" помаранчевi літери (Додаток №5 Ескіз 2) (за розрахунок береться фактична площа об'ємних елементів)</t>
  </si>
  <si>
    <t>Букви "ФОКСТРОТ" Матеріал: Тильна частина букв ПВХ 6 мм; Борт (торець) ПВХ 4 мм; Лицьова (світлова) частина Акрил ALTUGLAS EX (молочний) 4мм; Лицьова (світлова) частину символів оклеивается плівкою с/к Oracal серії 8500№032; Торці символів оклеиваются с/к плівкою Oracal серії 641№034; Підсвічування букв проводиться світлодіодними модулями червоного кольору, світіння має бути рівномірним (без затемнень) по всій площині трохи менше 1080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від символу 0. 8м до 1.5м</t>
  </si>
  <si>
    <t>Букви "ФОКСТРОТ" Матеріал: Тильна частина букв ПВХ 8 мм; Борт (торець) ПВХ 5 мм; Лицьова (світлова) частина Акрил ALTUGLAS EX (молочний) 4мм; Лицьова (світлова) частину символів оклеивается плівкою с/к Oracal серії 8500№032; Торці символів оклеиваются с/к плівкою Oracal серії 641№034; Підсвічування букв проводиться світлодіодними модулями червоного кольору, світіння має бути рівномірним (без затемнень) по всій площині трохи менше 1080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від символу 1.5до 2.5м</t>
  </si>
  <si>
    <t>Лицьова сторона - композит ECOBOND кольоровий (фрезерування у вигляді касети глибиною 60-80мм), прорезка символів+акрил ALTUGLAS EX (молочний) 3 мм, установка з внутрішньої сторони. Для цього елемента передбачити внутрішній металокаркас з профільної труби 20х20 мм (робота+грунтовка+фарбування в світло сірий колір). Задник композитний лист.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t>
  </si>
  <si>
    <t>Лицьова сторона - акрил ALTUGLAS EX (молочний) 3 мм+оракал серії 8500 (аплікація) або плівка с/к з друком і ламінуванням. Для цього елемента передбачити внутрішній металокаркас з профільної труби 20х20 мм (робота+грунтовка+фарбування в світло сірий колір). Борт - ПВХ 5мм, плівка 641.Задник і відповідний борт ПВХ 5мм.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t>
  </si>
  <si>
    <t>Лицьова сторона - банер на просвіт (друк на Бекліа двостороння). Для цього елемента передбачити внутрішній металокаркас з профільної труби 20х20/40х20мм. Борт - лист оцинкований 0. 65мм пофарбований в РАЛ з загином на лицьові частини лайтбоксу. Задник лист оцинкований 1мм.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t>
  </si>
  <si>
    <t>Лицьова сторона (2 сторони) - композит ECOBOND кольоровий (фрезерування у вигляді касет 2шт глибиною 60-80мм), прорезка символів)+акрил ALTUGLAS EX (молочний) 3 мм, установка з внутрішньої сторони. Для цього елемента передбачити внутрішній металокаркас з профільної труби 20х20 мм (робота+грунтовка+фарбування в світло сірий колір).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t>
  </si>
  <si>
    <t>Лицьова сторона 2 сторони - акрил ALTUGLAS EX (молочний) 3 мм+оракал серії 8500 (аплікація) або плівка с/к з друком і ламінуванням. Для цього елемента передбачити внутрішній металокаркас з профільної труби 20х20 мм (робота+грунтовка+фарбування в світло сірий колір). Борт - ПВХ 5мм, плівка 641.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t>
  </si>
  <si>
    <t>Лицьова сторона 2 сторони - банер на просвіт (друк на Бекліа двостороння). Для цього елемента передбачити внутрішній металокаркас з профільної труби 20х20/40х20мм. Борт - лист металево 0. 65 мм пофарбований в РАЛ з загином на лицьові частини лайтбоксу.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t>
  </si>
  <si>
    <t xml:space="preserve">Виготовлення куточку покупця габаритними розмірами 750х530 мм згідно предоставленого технічного єскізу. Матеріали: Основа ДСП 10 мм з кромкуванням периметру; набірний об'ємний карман білий полістерол 2 мм, фрезерувння, термозгинання, нанесення інформації одним з трьох запропонованих методів; об'ємні кармани (під вставку А5 - 2 штуки, під вставку А4 -1 штука) із прозорого акрилу 2 мм та об'ємом 5 мм. Апплікація з плівки ORACAL 641 матовий колір 034 </t>
  </si>
  <si>
    <t>Лицьова сторона - композит ECOBOND кольоровий (фрезерування у вигляді касети глибиною 60-80мм), прорезка символів+акрил молочний 3 мм, установка з внутрішньої сторони. Тильна сторона композитний лист. Підсвічування світлодіодні модулі ELF, Rishang.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</si>
  <si>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Лицьова сторона - композит ECOBOND кольоровий (фрезерування у вигляді касети глибиною 60-80мм), прорезка символів+акрил молочний 3 мм, установка з внутрішньої сторони. Тильна сторона композитний лист.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Meanwell.Вся електрична розводка при підключенні, повинна бути виконана відповідно до пожежних норм. Для цього елемента передбачити внутрішній металокаркас з профільної труби 20х20 мм (робота+грунтовка+фарбування в світло сірий колір). ; від 1м2 до 6 м2</t>
  </si>
  <si>
    <t>Лицьова сторона - акрил молочний 3 мм+оракал серії 8500 (аплікація) або плівка с/к з друком і ламінуванням. Торець - ПВХ 3 мм, плівка 641 кольорова. Тильна сторона і відповідний борт ПВХ 3 мм.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</si>
  <si>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Лицьова сторона - акрил молочний 4мм+оракал серії 8500 (аплікація) або плівка с/к з друком і ламінуванням. Торець - ПВХ 5 мм, плівка 641 кольорова. Тильна сторона і відповідний борт ПВХ 5 мм.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норм.Від 1м2 до 3 м2</t>
  </si>
  <si>
    <t>Лицьова сторона - акрил молочний 6мм+оракал серії 8500 (аплікація) або плівка с/к з друком і ламінуванням. Торець - ПВХ 5 мм, плівка 641 кольорова. Тильна сторона і відповідний борт ПВХ 6 мм.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Meanwell.Вся електрична розводка при підключенні, повинна бути виконана відповідно до пожежних норм. Для цього елемента передбачити внутрішній металокаркас з профільної труби 20х20 мм (робота+грунтовка+фарбування в світло сірий колір). ; від 3м2 до 6 м2</t>
  </si>
  <si>
    <t>Лицьова сторона - банер на просвіт (друк на Бекліа двостороння). Для цього елемента передбачити внутрішній металокаркас з профільної труби 20х20/40х20мм. Борт - лист оцинкований 0. 65мм пофарбований в РАЛ з загином на лицьові частини лайтбоксу. Задник лист оцинкований 1мм.Підсвічування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 Вся електрична розводка при підключенні, повинна бути виконана відповідно до пожежних норм. Для цього елемента передбачити внутрішній металокаркас з профільної труби 20х20 мм (робота+грунтовка+фарбування в світло сірий колір). ; до 1 м2</t>
  </si>
  <si>
    <t>Лицьова сторона - банер на просвіт (друк на Бекліа двостороння). Для цього елемента передбачити внутрішній металокаркас з профільної труби 20х20/40х20мм. Борт - лист оцинкований 0. 65мм пофарбований в РАЛ з загином на лицьові частини лайтбоксу. Задник лист оцинкований 1мм.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Вся електрична розводка при підключенні, повинна бути виконана відповідно до пожежних норм. Для цього елемента передбачити внутрішній металокаркас з профільної труби 20х20 мм (робота+грунтовка+фарбування в світло сірий колір). ; від 1м2 до 6 м2</t>
  </si>
  <si>
    <t>Лицьова сторона - Тканина Backlit (світлорозсіювальна) 170  г/м2, кант для текстилю (14х3 мм) з пришиттям до тканини. Профіль для виготовлення текстильних ЛБ "Односторонній" ProTextile 100 (РТ 100). Куточок з'єднувальний для профілю РТ 100. Внутрішній каркас - Профіль 2721 торгово виставковий, стик гвинтовий. Кронштейн для профілю ProTextile 100 (РТ 100) підсилювальний. Задник - Оцинкований лист 0. 65 мм.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</si>
  <si>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Лицьова сторона - Тканина Backlit (світлорозсіювальна) 170  г/м2, кант для текстилю (14х3 мм) з пришиттям до тканини. Профіль для виготовлення текстильних ЛБ "Односторонній" ProTextile 100 (РТ 100). Куточок з'єднувальний для профілю РТ 100. Внутрішній каркас - Профіль 2721 торгово виставковий, стик гвинтовий. Кронштейн для профілю ProTextile 100 (РТ 100) підсилювальний. Задник - Оцинкований лист 0. 65 мм.Підсвічування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від 1м2 до 6 м2</t>
  </si>
  <si>
    <t>Виготовлення лайт-боксу двостороннього (Додаток №6 Ескіз 6, 7, 8, 9)</t>
  </si>
  <si>
    <t>Лицьова сторона (2 сторони) - композит ECOBOND кольоровий (фрезерування у вигляді касет 2шт глибиною 60-80мм), прорезка символів+акрил молочний 3 мм, установка з внутрішньої сторони.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</si>
  <si>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Лицьова сторона (2 сторони) - композит ECOBOND кольоровий (фрезерування у вигляді касет 2шт глибиною 60-80мм), прорезка символів)+акрил ALTUGLAS EX (молочний) 3 мм, установка з внутрішньої сторони. Для цього елемента передбачити внутрішній металокаркас з профільної труби 20х20 мм (робота+грунтовка+фарбування в світло сірий колір).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від 1м2 до 6 м2</t>
  </si>
  <si>
    <t>Лицьова сторона 2 сторони - акрил молочний 3 мм+оракал серії 8500 (аплікація) або плівка с/к з друком і ламінуванням. Борт - ПВХ 5мм, плівка 641.Підсвічування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</si>
  <si>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Лицьова сторона 2 сторони - акрил молочний 4мм+оракал серії 8500 (аплікація) або плівка с/к з друком і ламінуванням. Борт - ПВХ 5мм, плівка 641.Підсвічування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від 1м2 до 3м2</t>
  </si>
  <si>
    <t>Лицьова сторона 2 сторони - акрил молочний 6мм+оракал серії 8500 (аплікація) або плівка с/к з друком і ламінуванням. Для цього елемента передбачити внутрішній металокаркас з профільної труби 20х20 мм (робота+грунтовка+фарбування в світло сірий колір). Борт - ПВХ 6мм, плівка 641.Підсвічування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від 3м2 до 6 м2</t>
  </si>
  <si>
    <t>Лицьова сторона 2 сторони - банер на просвіт (друк на Бекліа двостороння). Для цього елемента передбачити внутрішній металокаркас з профільної труби 20х20/40х20мм. Борт - лист металево 0. 65 мм пофарбований в РАЛ з загином на лицьові частини лайтбоксу.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</si>
  <si>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Виготовлення лайт-боксу двостороннього ((Додаток №6 Ескіз 6, 7, 8, 9)</t>
  </si>
  <si>
    <t>Лицьова сторона 2 сторони - банер на просвіт (друк на Бекліа двостороння). Для цього елемента передбачити внутрішній металокаркас з профільної труби 20х20/40х20мм. Борт - лист металево 0. 65 мм пофарбований в РАЛ з загином на лицьові частини лайтбоксу.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від 1м2 до 6 м2</t>
  </si>
  <si>
    <t>Лицьова сторона 2 сторони - Тканина Backlit (світлорозсіювальна) 170  г/м2, кант для текстилю (14х3 мм) з пришиттям до тканини. Профіль для виготовлення текстильних ЛБ "Двосторонній" ProTextile 120 (РТ 120). Куточок з'єднувальний для профілю РТ 120. Внутрішній каркас - Профіль 2721 торгово виставковий, стик гвинтовий.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Світлодіодне підсвічування розміщена на внутрішній поверхні з оцинкованого листа 0. 65 мм. з двох боків. Яскравість світловий площини не менше 2880 люксів на 1 м2.Вся електрична розводка при підключенні, повинна бути виконана відповідно до пожежних норм. ; до 1 м2</t>
  </si>
  <si>
    <t>Лицьова сторона 2 сторони - Тканина Backlit (світлорозсіювальна) 170  г/м2, кант для текстилю (14х3 мм) з пришиттям до тканини. Профіль для виготовлення текстильних ЛБ "Двосторонній" ProTextile 120 (РТ 120). Куточок з'єднувальний для профілю РТ 120. Внутрішній каркас - Профіль 2721 торгово виставковий, стик гвинтовий. 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Світлодіодне підсвічування розміщена на внутрішній поверхні з оцинкованого листа 0. 65 мм. з двох боків. Яскравість світловий площини не менше 2880 люксів на 1 м2.Вся електрична розводка при підключенні, повинна бути виконана відповідно до пожежних норм. ; від 1м2 до 6 м2</t>
  </si>
  <si>
    <t>Підвісний  Лайт бокс "СЕРВІС ХАБ" з підсвідкою торця (Додаток №6 Ескіз 10)</t>
  </si>
  <si>
    <t>Підвісний бокс з підсвідкою торця. Матеріали для виготовлення: Короб виготовлений з композитний матеріал ECOBOND білого матового кольору,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Нижня частина (Екран) :   ПВХ 5 мм, акрил молочний 3 мм оклеений с/к плівкою 8500 колір 034. Підсвічування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Конструкція передбачає наявність металевого каркасу з профільної труби 20х20х2</t>
  </si>
  <si>
    <t>Підвісний не світловий бокс "КРЕДИТУЙСЯ" (Додаток №6 Ескіз 11)</t>
  </si>
  <si>
    <t>Бокс габаритними розмірами 3750х1050х700 мм. Матеріали для виготовлення: Короб виготовлений 3 композитний матеріал ECOBOND білого матового кольору,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внутрішня та зовнішня частини. Низ коробу ПВХ 3 мм оклеений с/к плівкою ОRACAL 641 матовий колір 034. Конструкція передбачає наявність металевого каркасу з профільної труби 20х20х2</t>
  </si>
  <si>
    <t>Надпис з об'ємних не світлових символів  з глибиною об'єму 30 мм. Рекомендовані для виробництва матеріали: еструдований пінопласт, терморізка, фарбування торців та лицьовщї строни.</t>
  </si>
  <si>
    <t>Світлові символи "ОПЛАЧУЙ ЗРУЧНО" (за розрахунок береться фактична площа об'ємних елементів)  (Додаток №6 Ескіз 13)</t>
  </si>
  <si>
    <t>Літери "ОПЛАЧУЙ ЗРУЧНО" габаритним розміром 1009 х 478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</si>
  <si>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Світлові символи "НАЛАШТОВУЙ ШВИДКО" (за розрахунок береться фактична площа об'ємних елементів) (Додаток №6 Ескіз 13)</t>
  </si>
  <si>
    <t>Світлові символи "ЗАБИРАЙ ІНТЕРНЕТ ЗАМОВЛЕННЯ" (за розрахунок береться фактична площа об'ємних елементів)(Додаток №6 Ескіз 13)</t>
  </si>
  <si>
    <t>Літери "ЗАБИРАЙ ІНТЕРНЕТ ЗАМОВЛЕННЯ" габаритним розміром 1628 х 462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</si>
  <si>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Світлові символи "КРЕДИТУЙСЯ" (за розрахунок береться фактична площа об'ємних елементів) (Додаток №6 Ескіз 14)</t>
  </si>
  <si>
    <t xml:space="preserve">Літери "КРЕДИТУЙСЯ"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t>
  </si>
  <si>
    <t>Світлові символи "FOXTROT.UA" (за розрахунок береться фактична площа об'ємних елементів) (Додаток №6 Ескіз 13)</t>
  </si>
  <si>
    <t>Літери "Налаштовуй швидко" габаритним розміром 1315 х 195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</si>
  <si>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Світлові символи "ОПЛАЧУЙ ЗРУЧНО" (за розрахунок береться фактична площа об'ємних елементів)  (Додаток №6 Ескіз 15)</t>
  </si>
  <si>
    <t>Літери "ОПЛАЧУЙ ЗРУЧНО" габаритним розміром 1009 х 478 мм. Матеріал: Тильна частина букв ПВХ 3 мм; Борт (торець) ПВХ 3 мм; Лицьова (світлова) частина Акрил кольоровий RAL 2004, помаранчевий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</si>
  <si>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Світлові символи "НАЛАШТОВУЙ ШВИДКО" (за розрахунок береться фактична площа об'ємних елементів) (Додаток №6 Ескіз 15)</t>
  </si>
  <si>
    <t>Світлові символи "ЗАБИРАЙ ІНТЕРНЕТ ЗАМОВЛЕННЯ" (за розрахунок береться фактична площа об'ємних елементів) (Додаток №6 Ескіз 15)</t>
  </si>
  <si>
    <t>Літери "ЗАБИРАЙ ІНТЕРНЕТ ЗАМОВЛЕННЯ" габаритним розміром 1628 х 462 мм. Матеріал: Тильна частина букв ПВХ 3 мм; Борт (торець) ПВХ 3 мм; Лицьова (світлова) частина Акрил кольоровий RAL 2004, помаранчевий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</si>
  <si>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Світлові символи "КРЕДИТУЙСЯ" (за розрахунок береться фактична площа об'ємних елементів) (Додаток №6 Ескіз 15)</t>
  </si>
  <si>
    <t xml:space="preserve">Літери "КРЕДИТУЙСЯ" . Матеріал: Тильна частина букв ПВХ 3 мм; Борт (торець) ПВХ 3 мм; Лицьова (світлова) частина Акрил кольоровий RAL 2004, помаранчевий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t>
  </si>
  <si>
    <t>Світлові символи "FOXTROT.UA" (за розрахунок береться фактична площа об'ємних елементів) (Додаток №6 Ескіз 15)</t>
  </si>
  <si>
    <t>Літери "Налаштовуй швидко" габаритним розміром 1315 х 195 мм. Матеріал: Тильна частина букв ПВХ 3 мм; Борт (торець) ПВХ 3 мм; Лицьова (світлова) частина Акрил кольоровий RAL 2004, помаранчевий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</si>
  <si>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Світлові елементи "ЛАУНЖ" зони (Додаток №6 Ескіз 16)</t>
  </si>
  <si>
    <t xml:space="preserve">Виготовлення Лайт боксу одностороннього габаритними розмірами 1400х1400х200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Конструкция повинна передбачає наявність металевого каркасу з профільної труби 20х20х2 </t>
  </si>
  <si>
    <t xml:space="preserve">Виготовлення Лайт боксу одностороннього габаритними розмірами 1030х1030х200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t>
  </si>
  <si>
    <t xml:space="preserve">Виготовлення Лайт боксу одностороннього габаритними розмірами 815х815х200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t>
  </si>
  <si>
    <t xml:space="preserve">Виготовлення Лайт боксу одностороннього габаритними розмірами 630х630х200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t>
  </si>
  <si>
    <t>Світлові псевдооб'ємні символи для підвісного боксу "СЕРВІС ХАБ" (Додаток №6 Ескіз 17)</t>
  </si>
  <si>
    <t>Матеріал: Тильна частина букв ПВХ 3 мм - короб;  Лицьова (світлова) частина Акрил ALTUGLAS EX (молочний) 3 мм  + акрил прозорый 8мм обклеений с/к плівкою 8500 колір 034 ; Підсвічування букв проводиться світлодіодними модулями білого нейтрального кольору, підсвітка має бути рівномірною (без затемнень) по всій площині не менше 1080 люксів на 1 м2.Блоки живлення Meanwell використовуються герметичні зі ступенем захисту IP67. Гарантія на блок живлення 1 рік. ПСЕВДООБ'ЄМ</t>
  </si>
  <si>
    <t>Топпери на обладнання  (Додаток №6 Ескіз 18)</t>
  </si>
  <si>
    <t>Виготовлення топперу. ПВХ 4мм оклеений плівкою с/к з друком і ламінуванням + 2-х стор. спінений Скотч 12 мм. Оклеювання із заворотом на задню поверхню. Плівка для ламінації матова</t>
  </si>
  <si>
    <t>Топпери на обладнання "Бьюти зона"   (Додаток №6 Ескіз 19)</t>
  </si>
  <si>
    <t>Топпер 1000х180мм. ПВХ 3мм оклеений пленкой с / к с печатью и ламинацией + 2-х стр. вспененный Скотч 12 мм.  Оклеивания с заворотом на заднюю поверхность. Пленка для ламинации матовая Сверху лазерная порезка из молочного акрила 3мм, и плоттерная порезка 641/010мат.</t>
  </si>
  <si>
    <t>Нумерки в зону PickUp  (Додаток №6 Ескіз 20)</t>
  </si>
  <si>
    <t>ПВХ 3мм оклеений пленкой с / к с печатью и ламинацией + 2-х стр. вспененный Скотч 12 мм.  Оклеивания с заворотом на заднюю поверхность. Пленка для ламинации матовая Сверху лазерная порезка из молочного акрила 3мм, и плоттерная порезка 641/010мат.</t>
  </si>
  <si>
    <t>Графік роботи  (Додаток №6 Ескіз 21)</t>
  </si>
  <si>
    <t>Монтаж Підвісний бокс "СЕРВІС ХАБ" / "КРЕДИТУЙСЯ"</t>
  </si>
  <si>
    <t xml:space="preserve">Монтаж до стелі </t>
  </si>
  <si>
    <t>Комплект кріплень для монтажу до стелі (трос, затискачі, ланцюг, анкера, дюбеля, шуруп з відкритим кільцем нержавіючий);</t>
  </si>
  <si>
    <t>Монтаж Об'ємних символів (за розрахунок береться фактична площа об'ємних елементів)</t>
  </si>
  <si>
    <t>Монтаж символів "ОПЛАЧУЙ ЗРУЧНО" (за розрахунок береться фактична площа об'ємних елементів)</t>
  </si>
  <si>
    <t>Монтаж символів до Підвісного боксу "СЕРВІС ХАБ" з підключенням до електромережі.</t>
  </si>
  <si>
    <t>Монтаж символів "НАЛАШТОВУЙ ШВИДКО" (за розрахунок береться фактична площа об'ємних елементів)</t>
  </si>
  <si>
    <t>Монтаж символів "ЗАБИРАЙ ІНТЕРНЕТ ЗАМОВЛЕННЯ" (за розрахунок береться фактична площа об'ємних елементів)</t>
  </si>
  <si>
    <t>Монтаж символів "FOXTROT.UA"  (за розрахунок береться фактична площа об'ємних елементів)</t>
  </si>
  <si>
    <t>Монтаж символів "КРЕДИТУЙСЯ"  (за розрахунок береться фактична площа об'ємних елементів)</t>
  </si>
  <si>
    <t>Монтаж символів до Підвісного боксу з підключенням до електромережі.</t>
  </si>
  <si>
    <t>Монтаж символів до стіни з підключенням до електромережі.</t>
  </si>
  <si>
    <t>Монтаж Світлового елементу "ЛАУНЖ" зони</t>
  </si>
  <si>
    <t>Монтаж топперов на обладнання</t>
  </si>
  <si>
    <t>Монтаж на обладнання, на 2-х стор. Скотч</t>
  </si>
  <si>
    <t xml:space="preserve">Монтаж нумерків в зону PickUp </t>
  </si>
  <si>
    <t xml:space="preserve">Монтаж об'ємних не світлових символів </t>
  </si>
  <si>
    <t>Монтаж на ГКЛ пофарбовану стіну згідно прив'язки розташування (за розрахунок береться фактична площа об'ємних елементів)</t>
  </si>
  <si>
    <t>Монтаж світлових псевдооб'ємних символів для підвісного боксу "СЕРВІС ХАБ"</t>
  </si>
  <si>
    <t>Монтаж символів в заздалегідь зроблені отвори методом фрезерування контурів символів в лицьовій стороні підвісного боксу, та розташування у внутрішній частині, відповідного до габаритних розмірів символів, світлового коробу під символи</t>
  </si>
  <si>
    <t>Демонтаж  Підвісного  Лайт боксу "СЕРВІС ХАБ"</t>
  </si>
  <si>
    <t>Демонтаж виробу, кріплень і електричної проводки</t>
  </si>
  <si>
    <t xml:space="preserve">Демонтаж Підвісного не світлового боксу "КРЕДИТУЙСЯ" </t>
  </si>
  <si>
    <t xml:space="preserve">Демонтаж виробу, кріплень </t>
  </si>
  <si>
    <t>Демонтаж не світлових символів</t>
  </si>
  <si>
    <t>Демонтаж Світлового елементу "ЛАУНЖ" зони</t>
  </si>
  <si>
    <t>Демонтаж топперу з обладнання</t>
  </si>
  <si>
    <t xml:space="preserve">60 smd 2835/IP 33/розмір 5000 * 8 * 2 мм; </t>
  </si>
  <si>
    <t>120 smd 2835/IP 33/розмір 5000 * 8 * 2 мм;</t>
  </si>
  <si>
    <t xml:space="preserve">60 smd 2835/IP 33/розмір 5000 * 5 * 2 мм; </t>
  </si>
  <si>
    <t xml:space="preserve">120 smd 2835/IP 33/розмір 5000 * 5 * 2 мм; </t>
  </si>
  <si>
    <t xml:space="preserve">60 smd 2835/IP 33/розмір 5000 * 10 * 2 мм; </t>
  </si>
  <si>
    <t xml:space="preserve">120 smd 2835/IP 33/розмір 5000 * 10 * 2 мм; </t>
  </si>
  <si>
    <t xml:space="preserve">1 (smd 2835), лінза/IP67/0. 55 Вт; </t>
  </si>
  <si>
    <t xml:space="preserve">2 (smd 2835), лінза/IP67/0. 72 Вт/Червоний; </t>
  </si>
  <si>
    <t xml:space="preserve">2 (smd 2835), лінза/IP67/0. 72 Вт/Білий; </t>
  </si>
  <si>
    <t xml:space="preserve">2 (smd 2835), лінза/IP67/1 Вт/Червоний; </t>
  </si>
  <si>
    <t xml:space="preserve">2 (smd 2835), лінза/IP67/1 Вт/Білий; </t>
  </si>
  <si>
    <t xml:space="preserve">3 (smd 2835), лінза/IP67/0. 75 Вт/Червоний; </t>
  </si>
  <si>
    <t>3 (smd 2835), лінза/IP67/0. 75 Вт/Білий;</t>
  </si>
  <si>
    <t xml:space="preserve">3 (smd 2835), лінза/IP67/1.5 Вт/Червоний; </t>
  </si>
  <si>
    <t xml:space="preserve">3 (smd 2835), лінза/IP67/1.5 Вт/Білий; </t>
  </si>
  <si>
    <t>5700х1000мм</t>
  </si>
  <si>
    <t>12000х2100мм</t>
  </si>
  <si>
    <t>2500х300мм</t>
  </si>
  <si>
    <t>Зона сервісу</t>
  </si>
  <si>
    <t xml:space="preserve">1705х482мм </t>
  </si>
  <si>
    <t>1060х485мм</t>
  </si>
  <si>
    <t>4720х4400х973мм</t>
  </si>
  <si>
    <t>1563х418мм</t>
  </si>
  <si>
    <t>Літери "Налаштовуй швидко" габаритним розміром 1563 х 418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</si>
  <si>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Літери "Налаштовуй швидко" габаритним розміром 1563 х 418 мм.   Матеріал: Тильна частина букв ПВХ 3 мм; Борт (торець) ПВХ 3 мм; Лицьова (світлова) частина Акрил кольоровий RAL 2004, помаранчевий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t>
  </si>
  <si>
    <t>3750х1050х700мм</t>
  </si>
  <si>
    <t>2350х400мм</t>
  </si>
  <si>
    <t>Зона кредитування
1. Підвісна конструкція з світовими символами "КРЕДИТУЙСЯ" 
2. Об'ємний елемент на стіні  (Додаток №6 Ескіз 12)</t>
  </si>
  <si>
    <t>Лайт бокс на "Робочому місці" у стіни (Додаток №6 Ескіз 4)</t>
  </si>
  <si>
    <t>880х2030 мм</t>
  </si>
  <si>
    <t>Монтаж до стелі Лайт боксу одностороннього габаритними розмірами 1400х1400х200 мм. Комплект кріплень для монтажу до стелі (трос, затискачі, ланцюг, анкера, дюбеля, шуруп з відкритим кільцем нержавіючий);</t>
  </si>
  <si>
    <t>Монтаж до стелі Лайт боксу одностороннього габаритними розмірами 1030х1030х200 мм. Комплект кріплень для монтажу до стелі (трос, затискачі, ланцюг, анкера, дюбеля, шуруп з відкритим кільцем нержавіючий);</t>
  </si>
  <si>
    <t>Монтаж до стелі Лайт боксу одностороннього габаритними розмірами 815х815х200 мм. Комплект кріплень для монтажу до стелі (трос, затискачі, ланцюг, анкера, дюбеля, шуруп з відкритим кільцем нержавіючий);</t>
  </si>
  <si>
    <t>Монтаж до стелі Лайт боксу одностороннього габаритними розмірами 630х630х200 мм. Комплект кріплень для монтажу до стелі (трос, затискачі, ланцюг, анкера, дюбеля, шуруп з відкритим кільцем нержавіючий);</t>
  </si>
  <si>
    <t>Зона "ЛАУНЖ"</t>
  </si>
  <si>
    <t>Топпери на обладнання</t>
  </si>
  <si>
    <t>32000х400мм</t>
  </si>
  <si>
    <t>1000х180мм</t>
  </si>
  <si>
    <t>750х530мм</t>
  </si>
  <si>
    <t>Оформлення шафи PickUP</t>
  </si>
  <si>
    <t>150х150мм</t>
  </si>
  <si>
    <t xml:space="preserve">Габаритний розмір 1500х1000мм. Матеріал: основа - ПВХ 6мм , П подібний профіль торцевої по периметру (аннодірованний), оклеейка печаткою 1440dpi на плівці oracal матовою. Кармани - акрил прозорий 3 мм (згідно зі схемою), клеїться до основи за допомогою силіконового прозорого двостороннього скотча 4 мм. Коркове полотно 4 мм 350х910мм. Кріпиться до основи за допомогою клею. Передбачити захист країв коркового полотна. </t>
  </si>
  <si>
    <t>Інфо дошка (Додаток №6 Ескіз 22)</t>
  </si>
  <si>
    <t>Дошка емоцій (Додаток №6 Ескіз 22)</t>
  </si>
  <si>
    <t>Габаритний розмір 1500х1000мм. Матеріал: основа - ПВХ 6мм,  П подібний профіль торцевої по периметру (аннодірованний), оклеейка печаткою 1440dpi на плівці oracal матовою.
Коркове полотно 4мм 1330х600мм. Кріпиться до основи за допомогою клею, передбачити захист країв коркового полотна</t>
  </si>
  <si>
    <t>Монтаж "Інфо дошка"/"Дошка емоцій"</t>
  </si>
  <si>
    <t>1500х1000мм</t>
  </si>
  <si>
    <t>450х600мм</t>
  </si>
  <si>
    <t>1400х2200</t>
  </si>
  <si>
    <t>Оформлення підсобних приміщень.
1. Стенди
2. Планшети
3. Обклеювання дверей</t>
  </si>
  <si>
    <t>Об'ємні несвітлові символи  (Додаток №6 Ескіз 12) (за розрахунок береться фактична площа об'ємних елементів)</t>
  </si>
  <si>
    <t>Надпис з об'ємних не світлових символів  з глибиною об'єму 30 мм. Рекомендовані для виробництва матеріали: еструдований пінопласт, терморізка, фарбування торців в RAL та лицьовщї строни.</t>
  </si>
  <si>
    <t>Об'ємні світлові символи білі (Додаток №6 Ескіз 23) (за розрахунок береться фактична площа об'ємних елементів)</t>
  </si>
  <si>
    <t>Всього сума закупівлі, грн. з ПДВ:</t>
  </si>
  <si>
    <r>
      <t>2. Назва валюти</t>
    </r>
    <r>
      <rPr>
        <sz val="10"/>
        <color theme="0" tint="-0.34998626667073579"/>
        <rFont val="Arial"/>
        <family val="2"/>
        <charset val="204"/>
      </rPr>
      <t xml:space="preserve"> (USD, EUR тощо)</t>
    </r>
    <r>
      <rPr>
        <sz val="10"/>
        <rFont val="Arial"/>
        <family val="2"/>
        <charset val="204"/>
      </rPr>
      <t>;</t>
    </r>
  </si>
  <si>
    <r>
      <t xml:space="preserve">3. Назва курсу </t>
    </r>
    <r>
      <rPr>
        <sz val="10"/>
        <color theme="0" tint="-0.34998626667073579"/>
        <rFont val="Arial"/>
        <family val="2"/>
        <charset val="204"/>
      </rPr>
      <t>(НБУ, Міжбанк, покупка, продаж, середньозважений тощо)</t>
    </r>
    <r>
      <rPr>
        <sz val="10"/>
        <rFont val="Arial"/>
        <family val="2"/>
        <charset val="204"/>
      </rPr>
      <t>;</t>
    </r>
  </si>
  <si>
    <r>
      <t xml:space="preserve">Адресна програма надана в </t>
    </r>
    <r>
      <rPr>
        <u/>
        <sz val="10"/>
        <color rgb="FF0000FF"/>
        <rFont val="Arial"/>
        <family val="2"/>
        <charset val="204"/>
      </rPr>
      <t>Додатку 2</t>
    </r>
    <r>
      <rPr>
        <sz val="10"/>
        <color theme="1"/>
        <rFont val="Arial"/>
        <family val="2"/>
        <charset val="204"/>
      </rPr>
      <t>.</t>
    </r>
  </si>
  <si>
    <r>
      <t xml:space="preserve">Перелік робіт і матеріалів надано в </t>
    </r>
    <r>
      <rPr>
        <u/>
        <sz val="10"/>
        <color rgb="FF0000FF"/>
        <rFont val="Arial"/>
        <family val="2"/>
        <charset val="204"/>
      </rPr>
      <t>Додатку 3</t>
    </r>
    <r>
      <rPr>
        <sz val="10"/>
        <color theme="1"/>
        <rFont val="Arial"/>
        <family val="2"/>
        <charset val="204"/>
      </rPr>
      <t>.</t>
    </r>
  </si>
  <si>
    <r>
      <t xml:space="preserve">Орієнтовні обсяги робіт надано у </t>
    </r>
    <r>
      <rPr>
        <u/>
        <sz val="10"/>
        <color rgb="FF0000FF"/>
        <rFont val="Arial"/>
        <family val="2"/>
        <charset val="204"/>
      </rPr>
      <t>Додатку 4</t>
    </r>
    <r>
      <rPr>
        <sz val="10"/>
        <color theme="1"/>
        <rFont val="Arial"/>
        <family val="2"/>
        <charset val="204"/>
      </rPr>
      <t>.</t>
    </r>
  </si>
  <si>
    <t>Експлуатаційне обслуговування</t>
  </si>
  <si>
    <t>Разом, грн. з ПДВ:</t>
  </si>
  <si>
    <r>
      <t>Вартість всіх робіт має включати всі супутні та накладні витрати. Транспортні витрати, витрати на відрядження та доставку матеріалів розцінюються окремо.</t>
    </r>
    <r>
      <rPr>
        <i/>
        <sz val="10"/>
        <rFont val="Arial"/>
        <family val="2"/>
        <charset val="204"/>
      </rPr>
      <t xml:space="preserve"> Підтвердити.</t>
    </r>
  </si>
  <si>
    <r>
      <t xml:space="preserve">Вартість матеріалів має включати вартість технологічних відходів виробництва. Транспортні витрати, витрати на відрядження та доставку матеріалів розцінюються окремо. </t>
    </r>
    <r>
      <rPr>
        <i/>
        <sz val="10"/>
        <rFont val="Arial"/>
        <family val="2"/>
        <charset val="204"/>
      </rPr>
      <t>Підтвердити.</t>
    </r>
  </si>
  <si>
    <r>
      <t xml:space="preserve">Формування вартості робіт і матеріалів, яких немає в тендерному запиті, приймається тільки після узгодження з Замовником. </t>
    </r>
    <r>
      <rPr>
        <i/>
        <sz val="10"/>
        <color theme="1"/>
        <rFont val="Arial"/>
        <family val="2"/>
        <charset val="204"/>
      </rPr>
      <t>Підтвердити.</t>
    </r>
  </si>
  <si>
    <r>
      <t xml:space="preserve">Остаточна вартість металоконструкцій розраховується відповідно до затвердженого Замовником ескізу або проекту. </t>
    </r>
    <r>
      <rPr>
        <i/>
        <sz val="10"/>
        <color theme="1"/>
        <rFont val="Arial"/>
        <family val="2"/>
        <charset val="204"/>
      </rPr>
      <t>Підтвердити.</t>
    </r>
  </si>
  <si>
    <r>
      <t xml:space="preserve">Доставка матеріалів оцінюється відповідно до рахунку або накладної від компанії перевізника. Доставка матеріалів автотранспортом Підрядника окремо не оплачується. </t>
    </r>
    <r>
      <rPr>
        <i/>
        <sz val="10"/>
        <color theme="1"/>
        <rFont val="Arial"/>
        <family val="2"/>
        <charset val="204"/>
      </rPr>
      <t>Підтвердити.</t>
    </r>
  </si>
  <si>
    <r>
      <t xml:space="preserve">При використанні легкового службового автотранспорту та участі монтажної бригади до 3-х чоловік (без урахування водія), додатково вартість витрат на громадський міжміський транспорт оплачуватися не буде. </t>
    </r>
    <r>
      <rPr>
        <i/>
        <sz val="10"/>
        <color theme="1"/>
        <rFont val="Arial"/>
        <family val="2"/>
        <charset val="204"/>
      </rPr>
      <t>Підтвердити.</t>
    </r>
  </si>
  <si>
    <r>
      <t xml:space="preserve">Транспортні витрати в межах міста дислокації компанії Підрядника оплачуються по розцінці "Виїзд на об'єкт в місті дислокації підрядної організації" (Додаток 3, позиції №553, 554 та 555). </t>
    </r>
    <r>
      <rPr>
        <i/>
        <sz val="10"/>
        <color theme="1"/>
        <rFont val="Arial"/>
        <family val="2"/>
        <charset val="204"/>
      </rPr>
      <t>Підтвердити.</t>
    </r>
  </si>
  <si>
    <r>
      <t xml:space="preserve">Якщо Замовник оплачує Підряднику витрати на вантажний автотранспорт, окремо враховувати доставку рекламних матеріалів Замовник не буде. Виняток становить тільки доставка продукції, яка перевищує розміри вантажного автотранспорту Підрядника. </t>
    </r>
    <r>
      <rPr>
        <i/>
        <sz val="10"/>
        <rFont val="Arial"/>
        <family val="2"/>
        <charset val="204"/>
      </rPr>
      <t>Підтвердити.</t>
    </r>
  </si>
  <si>
    <r>
      <t xml:space="preserve">Підрядник має надати персонального менеджера, якій буде відповідати за взаємодію з Замовником. </t>
    </r>
    <r>
      <rPr>
        <i/>
        <sz val="10"/>
        <color theme="1"/>
        <rFont val="Arial"/>
        <family val="2"/>
        <charset val="204"/>
      </rPr>
      <t>Підтвердити.</t>
    </r>
  </si>
  <si>
    <r>
      <t xml:space="preserve">Строк надання зворотного зв'язку (e-mail або телефонний зв'язок) має складати не більше 3-х годин. У разі запиту після 16:00, зворотний зв'язок повинен бути наданий не пізніше 10:00 наступного робочого дня. </t>
    </r>
    <r>
      <rPr>
        <i/>
        <sz val="10"/>
        <color theme="1"/>
        <rFont val="Arial"/>
        <family val="2"/>
        <charset val="204"/>
      </rPr>
      <t>Підтвердити.</t>
    </r>
  </si>
  <si>
    <r>
      <t xml:space="preserve">Строк виконання нескладного попереднього розрахунку вартості робіт з виготовлення та надання послуг на поточне оформлення магазинів має складати не більше 1 робочого дня. Під нескладним розрахунком мається на увазі запит, що містить стандартні тендерні позиції до 10 рядків. </t>
    </r>
    <r>
      <rPr>
        <i/>
        <sz val="10"/>
        <color theme="1"/>
        <rFont val="Arial"/>
        <family val="2"/>
        <charset val="204"/>
      </rPr>
      <t>Підтвердити.</t>
    </r>
  </si>
  <si>
    <r>
      <t xml:space="preserve">Строк виконання попереднього розрахунку підвищеної складності вартості робіт з виготовлення та надання послуг на поточне оформлення магазинів має складати не більше 2 робочих днів. Під розрахунком підвищеної складності мається на увазі запит, що містить стандартні тендерні позиції від 10 до 30 рядків. </t>
    </r>
    <r>
      <rPr>
        <i/>
        <sz val="10"/>
        <color theme="1"/>
        <rFont val="Arial"/>
        <family val="2"/>
        <charset val="204"/>
      </rPr>
      <t>Підтвердити.</t>
    </r>
  </si>
  <si>
    <r>
      <t xml:space="preserve">Строк виконання попереднього розрахунку вартості робіт з експлуатаційного обслуговування (ремонт вивісок, навігацій та інших рекламних конструкцій) має складати не більше 2 робочих днів. </t>
    </r>
    <r>
      <rPr>
        <i/>
        <sz val="10"/>
        <color theme="1"/>
        <rFont val="Arial"/>
        <family val="2"/>
        <charset val="204"/>
      </rPr>
      <t>Підтвердити.</t>
    </r>
  </si>
  <si>
    <r>
      <t xml:space="preserve">Строк виконання попереднього розрахунку вартості робіт по фасадним вивіскам, вивіскам на дахах, банерним конструкціям, навігаційним боксам та по іншим виробам підвищеної складності має складати не більше 3 робочих днів. Попередній розрахунок надається в зазначений строк. Кошторис може коригуватися після надання технічного ескізу або проекту. </t>
    </r>
    <r>
      <rPr>
        <i/>
        <sz val="10"/>
        <color theme="1"/>
        <rFont val="Arial"/>
        <family val="2"/>
        <charset val="204"/>
      </rPr>
      <t>Підтвердити.</t>
    </r>
  </si>
  <si>
    <r>
      <t xml:space="preserve">Строк виконання попереднього розрахунку вартості робіт з оформлення магазинів під відкриття/реформат (як тендерні стандартні позиції так і позиції не враховані в тендері) має складати не більше 3 робочих днів. </t>
    </r>
    <r>
      <rPr>
        <i/>
        <sz val="10"/>
        <color theme="1"/>
        <rFont val="Arial"/>
        <family val="2"/>
        <charset val="204"/>
      </rPr>
      <t>Підтвердити.</t>
    </r>
  </si>
  <si>
    <r>
      <t xml:space="preserve">Строк виконання замірів/діагностики та надання технічної інформації та розмірів в цифровому вигляді має складати не більше 5 робочих днів. </t>
    </r>
    <r>
      <rPr>
        <i/>
        <sz val="10"/>
        <color theme="1"/>
        <rFont val="Arial"/>
        <family val="2"/>
        <charset val="204"/>
      </rPr>
      <t>Підтвердити.</t>
    </r>
  </si>
  <si>
    <r>
      <t xml:space="preserve">Строк виконання технічного ескізу рекламної конструкції після узгодження кошторису має складати не більше 3 робочих днів. Приклад технічного ескізу показаний в доданому до документації файлі "Приклад технічного ескізу". </t>
    </r>
    <r>
      <rPr>
        <i/>
        <sz val="10"/>
        <color theme="1"/>
        <rFont val="Arial"/>
        <family val="2"/>
        <charset val="204"/>
      </rPr>
      <t>Підтвердити.</t>
    </r>
  </si>
  <si>
    <r>
      <t xml:space="preserve">Строк виконання проекту рекламної конструкції ліцензованим проектантом після узгодження кошторису має складати не більше 7 робочих днів. Приклад проекту показаний в доданому до документації файлі "приклад проекту" </t>
    </r>
    <r>
      <rPr>
        <i/>
        <sz val="10"/>
        <color theme="1"/>
        <rFont val="Arial"/>
        <family val="2"/>
        <charset val="204"/>
      </rPr>
      <t>Підтвердити.</t>
    </r>
  </si>
  <si>
    <r>
      <t xml:space="preserve">Строк виконання робіт по ремонту рекламних вивісок і рекламоносіїв після узгодження кошторису має складати не більше 5 робочих днів. </t>
    </r>
    <r>
      <rPr>
        <i/>
        <sz val="10"/>
        <color theme="1"/>
        <rFont val="Arial"/>
        <family val="2"/>
        <charset val="204"/>
      </rPr>
      <t>Підтвердити.</t>
    </r>
  </si>
  <si>
    <r>
      <t xml:space="preserve">Строк виконання робіт по виробництву і монтажу за поточним оформленням (торговий зал) після узгодження кошторису має складати не більше 10 робочих днів. </t>
    </r>
    <r>
      <rPr>
        <i/>
        <sz val="10"/>
        <color theme="1"/>
        <rFont val="Arial"/>
        <family val="2"/>
        <charset val="204"/>
      </rPr>
      <t>Підтвердити.</t>
    </r>
  </si>
  <si>
    <r>
      <t xml:space="preserve">Строк виконання робіт по виробництву і монтажу при реформаті/відкритті магазину (торговий зал) після узгодження кошторису має складати не більше 15 робочих днів. </t>
    </r>
    <r>
      <rPr>
        <i/>
        <sz val="10"/>
        <color theme="1"/>
        <rFont val="Arial"/>
        <family val="2"/>
        <charset val="204"/>
      </rPr>
      <t>Підтвердити.</t>
    </r>
  </si>
  <si>
    <r>
      <t xml:space="preserve">Строк виконання робіт по виробництву і монтажу фасадних/дахових вивісок і конструкцій після узгодження кошторису має складати не більше 21 робочих днів. </t>
    </r>
    <r>
      <rPr>
        <i/>
        <sz val="10"/>
        <color theme="1"/>
        <rFont val="Arial"/>
        <family val="2"/>
        <charset val="204"/>
      </rPr>
      <t>Підтвердити.</t>
    </r>
  </si>
  <si>
    <r>
      <t xml:space="preserve">Строк надання фотозвіту має складати не більше 2 робочих днів. </t>
    </r>
    <r>
      <rPr>
        <i/>
        <sz val="10"/>
        <color theme="1"/>
        <rFont val="Arial"/>
        <family val="2"/>
        <charset val="204"/>
      </rPr>
      <t>Підтвердити.</t>
    </r>
  </si>
  <si>
    <r>
      <t xml:space="preserve">Строк надання рахунку-фактури та додатків до Договору після узгодження кошторису має складати не більше 3 робочих днів. </t>
    </r>
    <r>
      <rPr>
        <i/>
        <sz val="10"/>
        <color theme="1"/>
        <rFont val="Arial"/>
        <family val="2"/>
        <charset val="204"/>
      </rPr>
      <t>Підтвердити.</t>
    </r>
  </si>
  <si>
    <r>
      <t xml:space="preserve">Строк надання всіх бухгалтерських документів (видаткова накладна, акт виконаних робіт, зареєстрована податкова накладна) по закритим і поточними проектами за запитом Замовника має складати не більше 3 робочих днів. </t>
    </r>
    <r>
      <rPr>
        <i/>
        <sz val="10"/>
        <color theme="1"/>
        <rFont val="Arial"/>
        <family val="2"/>
        <charset val="204"/>
      </rPr>
      <t>Підтвердити.</t>
    </r>
  </si>
  <si>
    <r>
      <t xml:space="preserve">Роботи з поточного оформлення приймаються на підставі наданого фотозвіту і підписаного представником Замовника Акту приймання робіт. Фотозвіт повинен надаватися мінімум в трьох ракурсах на кожний виріб. </t>
    </r>
    <r>
      <rPr>
        <i/>
        <sz val="10"/>
        <color theme="1"/>
        <rFont val="Arial"/>
        <family val="2"/>
        <charset val="204"/>
      </rPr>
      <t>Підтвердити.</t>
    </r>
  </si>
  <si>
    <r>
      <t xml:space="preserve">Роботи по відкриттю/реформату магазину та фасадних конструкцій всіх типів, приймаються представником Замовника на підставі технічного завдання, технічних ескізів і проектів. </t>
    </r>
    <r>
      <rPr>
        <i/>
        <sz val="10"/>
        <color theme="1"/>
        <rFont val="Arial"/>
        <family val="2"/>
        <charset val="204"/>
      </rPr>
      <t>Підтвердити.</t>
    </r>
  </si>
  <si>
    <r>
      <t xml:space="preserve">В гарантійні зобов'язання мають входити всі супутні та транспортні витрати. </t>
    </r>
    <r>
      <rPr>
        <i/>
        <sz val="10"/>
        <color theme="1"/>
        <rFont val="Arial"/>
        <family val="2"/>
        <charset val="204"/>
      </rPr>
      <t>Підтвердити.</t>
    </r>
  </si>
  <si>
    <r>
      <t xml:space="preserve">Строк гарантійної заміни неякісного товару має складати не більше 7 робочих днів. </t>
    </r>
    <r>
      <rPr>
        <i/>
        <sz val="10"/>
        <color theme="1"/>
        <rFont val="Arial"/>
        <family val="2"/>
        <charset val="204"/>
      </rPr>
      <t>Підтвердити.</t>
    </r>
  </si>
  <si>
    <r>
      <t xml:space="preserve">Строк гарантійної експлуатації блоків живлення світлотехніки (гарантія на виріб) має бути не менше 2 років. </t>
    </r>
    <r>
      <rPr>
        <i/>
        <sz val="10"/>
        <color theme="1"/>
        <rFont val="Arial"/>
        <family val="2"/>
        <charset val="204"/>
      </rPr>
      <t>Зазначити.</t>
    </r>
  </si>
  <si>
    <r>
      <t xml:space="preserve">Строк гарантійної експлуатації світлодіодних модулів світлотехніки (гарантія на виріб) має бути не менше 3 років. </t>
    </r>
    <r>
      <rPr>
        <i/>
        <sz val="10"/>
        <color theme="1"/>
        <rFont val="Arial"/>
        <family val="2"/>
        <charset val="204"/>
      </rPr>
      <t>Зазначити.</t>
    </r>
  </si>
  <si>
    <r>
      <t xml:space="preserve">Строк гарантійної експлуатації світлодіодних стрічок світлотехніки (гарантія на виріб) має бути не менше 1 року. </t>
    </r>
    <r>
      <rPr>
        <i/>
        <sz val="10"/>
        <color theme="1"/>
        <rFont val="Arial"/>
        <family val="2"/>
        <charset val="204"/>
      </rPr>
      <t>Зазначити.</t>
    </r>
  </si>
  <si>
    <r>
      <t xml:space="preserve">Гарантійний термін на роботи по заміні світлотехніки має бути не менше 2 років. </t>
    </r>
    <r>
      <rPr>
        <i/>
        <sz val="10"/>
        <color theme="1"/>
        <rFont val="Arial"/>
        <family val="2"/>
        <charset val="204"/>
      </rPr>
      <t>Зазначити.</t>
    </r>
  </si>
  <si>
    <r>
      <t xml:space="preserve">Термін гарантійної експлуатації металоконструкцій (гарантія на виріб і роботи пов'язані з ним) має бути не менше 5 років. </t>
    </r>
    <r>
      <rPr>
        <i/>
        <sz val="10"/>
        <color theme="1"/>
        <rFont val="Arial"/>
        <family val="2"/>
        <charset val="204"/>
      </rPr>
      <t>Зазначити.</t>
    </r>
  </si>
  <si>
    <r>
      <t xml:space="preserve">Гарантійний термін експлуатації виробу з пластика (на виріб і роботи пов'язані з ним) має бути не менше 2 років. </t>
    </r>
    <r>
      <rPr>
        <i/>
        <sz val="10"/>
        <color theme="1"/>
        <rFont val="Arial"/>
        <family val="2"/>
        <charset val="204"/>
      </rPr>
      <t>Зазначити.</t>
    </r>
  </si>
  <si>
    <r>
      <t xml:space="preserve">Гарантійний термін експлуатації виробу з банерної тканини, текстильної тканини і самоклеючих плівок (на виріб і роботи пов'язані з ним) має бути не менше 1 року. </t>
    </r>
    <r>
      <rPr>
        <i/>
        <sz val="10"/>
        <rFont val="Arial"/>
        <family val="2"/>
        <charset val="204"/>
      </rPr>
      <t>Зазначити.</t>
    </r>
  </si>
  <si>
    <r>
      <t xml:space="preserve">На підставі рекламації від Замовника Підрядник має замінити неякісний товар по гарантії упродовж всього строку дії договору даної закупівлі. </t>
    </r>
    <r>
      <rPr>
        <i/>
        <sz val="10"/>
        <rFont val="Arial"/>
        <family val="2"/>
        <charset val="204"/>
      </rPr>
      <t>Підтвердити.</t>
    </r>
  </si>
  <si>
    <r>
      <t xml:space="preserve">Умови оплати: безготівкова оплата виконується протягом 5 банківських днів після надання Підрядником всіх бухгалтерських документів (рахунок-фактура, видаткова накладна, акт виконаних робіт, зареєстрована податкова накладна) та фотозвіту. На проекти, вартість яких вище 50 000 грн. з ПДВ, можлива передоплата на матеріали. </t>
    </r>
    <r>
      <rPr>
        <i/>
        <sz val="10"/>
        <rFont val="Arial"/>
        <family val="2"/>
        <charset val="204"/>
      </rPr>
      <t>Підтвердити.</t>
    </r>
  </si>
  <si>
    <r>
      <t xml:space="preserve">Оплата за доставку продукції на об'єкт, у разі залучення компанії перевізника, здійснюється за умови надання Підрядником скан-копії_x000D_товарно-транспортної накладної ліцензованого перевізника. </t>
    </r>
    <r>
      <rPr>
        <i/>
        <sz val="10"/>
        <color theme="1"/>
        <rFont val="Arial"/>
        <family val="2"/>
        <charset val="204"/>
      </rPr>
      <t>Підтвердити.</t>
    </r>
  </si>
  <si>
    <r>
      <t xml:space="preserve">Оплата за використання спецтехніки здійснюється за умови надання Підрядником заповненого та підписаного представником Замовника акту обліку робочого часу. </t>
    </r>
    <r>
      <rPr>
        <i/>
        <sz val="10"/>
        <color theme="1"/>
        <rFont val="Arial"/>
        <family val="2"/>
        <charset val="204"/>
      </rPr>
      <t>Підтвердити.</t>
    </r>
  </si>
  <si>
    <r>
      <t xml:space="preserve">Оплата за відрядження спеціалістів Підрядника (проживання, добові) здійснюється за умови надання Підрядником заповненого та підписаного представником Замовника акту обліку робочого часу. </t>
    </r>
    <r>
      <rPr>
        <i/>
        <sz val="10"/>
        <color theme="1"/>
        <rFont val="Arial"/>
        <family val="2"/>
        <charset val="204"/>
      </rPr>
      <t>Підтвердити.</t>
    </r>
  </si>
  <si>
    <r>
      <t xml:space="preserve">Оплата за проїзд спеціалістів Підрядника на об'єкт Замовника здійснюється за умови надання Підрядником копій проїзних документів. </t>
    </r>
    <r>
      <rPr>
        <i/>
        <sz val="10"/>
        <color theme="1"/>
        <rFont val="Arial"/>
        <family val="2"/>
        <charset val="204"/>
      </rPr>
      <t>Підтвердити.</t>
    </r>
  </si>
  <si>
    <r>
      <t xml:space="preserve">Тендерна пропозиція на роботи та послуги має бути зафіксована в гривнях до повного виконання зобов'язань по Договору. </t>
    </r>
    <r>
      <rPr>
        <i/>
        <sz val="10"/>
        <rFont val="Arial"/>
        <family val="2"/>
        <charset val="204"/>
      </rPr>
      <t>Підтвердити або вказати свої умови.</t>
    </r>
  </si>
  <si>
    <r>
      <t xml:space="preserve">Строк надання інформації для оформлення допуску на проведення всіх типів робіт має бути не менше ніж за три робочих дні до початку робіт. Інформація для допуску повинна містити прізвища монтажників, контактні дані, можливий час початку робіт, а так само тривалість проведення робіт. </t>
    </r>
    <r>
      <rPr>
        <i/>
        <sz val="10"/>
        <rFont val="Arial"/>
        <family val="2"/>
        <charset val="204"/>
      </rPr>
      <t>Підтвердити.</t>
    </r>
  </si>
  <si>
    <t>1. Предмет закупівлі</t>
  </si>
  <si>
    <t>2. Замовник</t>
  </si>
  <si>
    <t>ГРУПА КОМПАНІЙ ФОКСТРОТ</t>
  </si>
  <si>
    <t>Будь-які питання стосовно закупівлі Учасник має направляти на адресу Тендерного комітету:</t>
  </si>
  <si>
    <t>3. Склад та вимоги до оформлення пропозиції Учасника</t>
  </si>
  <si>
    <t>Пропозиція Учасника подається в електронному вигляді на адресу:</t>
  </si>
  <si>
    <t>Склад пропозиції Учасника:</t>
  </si>
  <si>
    <t xml:space="preserve"> - Проект договору.</t>
  </si>
  <si>
    <t>Презентація має бути не більше 2 Мб.</t>
  </si>
  <si>
    <t>Розмір електронного листа не повинен перевищувати 15 МБ. Якщо розмір електронного листа перевищує 15 Мб, потрібно відправити пропозицію декількома листами.</t>
  </si>
  <si>
    <t>Тема електронного листа має містити тільки предмет закупівлі.</t>
  </si>
  <si>
    <t>4. Дата подання пропозиції та строк її дії</t>
  </si>
  <si>
    <t>Публічне розкриття пропозицій не проводиться.</t>
  </si>
  <si>
    <t>5. Кваліфікаційні критерії до Учасників</t>
  </si>
  <si>
    <t>2. Мають необхідне обладнання, кваліфікований персонал та досвід в даному напрямку не менше 2 років.</t>
  </si>
  <si>
    <t xml:space="preserve">6. Критерії оцінки пропозицій Учасників </t>
  </si>
  <si>
    <t>7. Переговори з Учасником</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</si>
  <si>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</si>
  <si>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8. Відхилення пропозиції Учасника</t>
  </si>
  <si>
    <t>Замовник відхиляє пропозицію Учасника у разі, якщо:</t>
  </si>
  <si>
    <t>1. Учасник не відповідає кваліфікаційним критеріям;</t>
  </si>
  <si>
    <t>2. Пропозиція не відповідає вимогам щодо предмету закупівлі.</t>
  </si>
  <si>
    <t>9. Відміна Замовником процедури закупівлі</t>
  </si>
  <si>
    <t>Замовник має право відмінити закупівлю якщо:</t>
  </si>
  <si>
    <t>1. Ціна найкращої пропозиції перевищує бюджет закупівлі;</t>
  </si>
  <si>
    <t>2. Відсутня подальша потреба у закупівлі;</t>
  </si>
  <si>
    <t>3. Внаслідок дії непереборної сили.</t>
  </si>
  <si>
    <t>10. Подача установчих та фінансових документів</t>
  </si>
  <si>
    <t>Учасники процедури закупівлі на запит Замовника надають установчі та фінансові документи в електронному вигляді.</t>
  </si>
  <si>
    <t>11. Результати процедури закупівлі</t>
  </si>
  <si>
    <t>Результати процедури закупівлі оприлюднюються у розділі "Закриті тендери" за посиланням:</t>
  </si>
  <si>
    <t>12. Умови укладання договору про закупівлю</t>
  </si>
  <si>
    <t>Умови Договору мають відповідати акцептованій пропозиції Учасника.</t>
  </si>
  <si>
    <r>
      <t xml:space="preserve">Запит комерційної пропозиції та вимоги до предмету закупівлі надано в </t>
    </r>
    <r>
      <rPr>
        <u/>
        <sz val="10"/>
        <color rgb="FF0000FF"/>
        <rFont val="Arial"/>
        <family val="2"/>
        <charset val="204"/>
      </rPr>
      <t>Додатку 1</t>
    </r>
    <r>
      <rPr>
        <sz val="10"/>
        <color theme="1"/>
        <rFont val="Arial"/>
        <family val="2"/>
        <charset val="204"/>
      </rPr>
      <t>.</t>
    </r>
  </si>
  <si>
    <r>
      <t xml:space="preserve">Демонтаж на висоті </t>
    </r>
    <r>
      <rPr>
        <b/>
        <sz val="8"/>
        <rFont val="Arial"/>
        <family val="2"/>
        <charset val="204"/>
      </rPr>
      <t>до</t>
    </r>
    <r>
      <rPr>
        <sz val="8"/>
        <rFont val="Arial"/>
        <family val="2"/>
        <charset val="204"/>
      </rPr>
      <t xml:space="preserve"> 5м</t>
    </r>
  </si>
  <si>
    <t>Ремонт заміна прожекторів</t>
  </si>
  <si>
    <t>Ремонт вивіски, заміна світлотехніки.</t>
  </si>
  <si>
    <t>Ремонт вивіски, заміна блоку живлення</t>
  </si>
  <si>
    <t xml:space="preserve">Ремонт банерної конструкції 14х6м, заміна сюжету </t>
  </si>
  <si>
    <t>Графік роботи</t>
  </si>
  <si>
    <t>Куточок покупця</t>
  </si>
  <si>
    <t>Оформлення вітрини</t>
  </si>
  <si>
    <t>Супутні витрати</t>
  </si>
  <si>
    <t>Об'ємні символи</t>
  </si>
  <si>
    <t>Металлокаркас</t>
  </si>
  <si>
    <t>№ в прайсі</t>
  </si>
  <si>
    <t>Ціна за одиницю виміру, грн. з ПДВ</t>
  </si>
  <si>
    <t xml:space="preserve"> - Офіційний лист про наявність власної матеріально-технічної бази, в якому зазначити: адресу та площу власного виробничого приміщення, перелік обладнання, перелік технічних фахівців відповідної кваліфікації, в тому числі таких, які мають відповідний допуск до виконання заявлених електротехнічних та висотних робіт.</t>
  </si>
  <si>
    <t xml:space="preserve"> - Комерційна пропозиція у форматі Додатку 1 в Excel.</t>
  </si>
  <si>
    <t xml:space="preserve"> - Комерційна пропозиція у форматі Додатку 2 в Excel.</t>
  </si>
  <si>
    <t xml:space="preserve"> - Комерційна пропозиція у форматі Додатку 3 в Excel.</t>
  </si>
  <si>
    <t xml:space="preserve"> - Копію Ліцензії Державної Архітектурно-Будівельної Інспекції України з переліком дозволених робіт для ведення господарської діяльності.</t>
  </si>
  <si>
    <t xml:space="preserve"> - Сканкопія комерційної пропозиції у форматі Додатку 1, Додатку 2 та Додатку 3, що завірені підписом керівника та печаткою;</t>
  </si>
  <si>
    <t>https://drive.google.com/file/d/1Y-JX28yoh2KuzpMx8dMIyx3cdc3CaNJ6/view?usp=sharing</t>
  </si>
  <si>
    <r>
      <t xml:space="preserve">Фотографії зразків аналогічних робіт та приклад креслення рекламоносія підвісного Лайт бокс СЕРВІС ХАБ надано в </t>
    </r>
    <r>
      <rPr>
        <u/>
        <sz val="10"/>
        <color rgb="FF0000FF"/>
        <rFont val="Arial"/>
        <family val="2"/>
        <charset val="204"/>
      </rPr>
      <t>Додатку 5</t>
    </r>
    <r>
      <rPr>
        <sz val="10"/>
        <color theme="1"/>
        <rFont val="Arial"/>
        <family val="2"/>
        <charset val="204"/>
      </rPr>
      <t xml:space="preserve"> за посиланням:</t>
    </r>
  </si>
  <si>
    <t>tender-860@foxtrot.ua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</si>
</sst>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_-* #,##0.00_р_._-;\-* #,##0.00_р_._-;_-* &quot;-&quot;??_р_._-;_-@_-"/>
    <numFmt numFmtId="165" formatCode="[$-FC22]d\ mmmm\ yyyy&quot; р.&quot;;@"/>
    <numFmt numFmtId="166" formatCode="[&lt;=9999999]0##\-##\-##;\(0##\)\ ###\-##\-##"/>
    <numFmt numFmtId="167" formatCode="#,##0_ ;[Red]\-#,##0\ "/>
    <numFmt numFmtId="168" formatCode="_-* #,##0\ _г_р_н_._-;\-* #,##0\ _г_р_н_._-;_-* &quot;-&quot;\ _г_р_н_._-;_-@_-"/>
    <numFmt numFmtId="169" formatCode="_-* #,##0.00\ _г_р_н_._-;\-* #,##0.00\ _г_р_н_._-;_-* &quot;-&quot;??\ _г_р_н_._-;_-@_-"/>
    <numFmt numFmtId="170" formatCode="_-* #,##0\ &quot;грн.&quot;_-;\-* #,##0\ &quot;грн.&quot;_-;_-* &quot;-&quot;\ &quot;грн.&quot;_-;_-@_-"/>
    <numFmt numFmtId="171" formatCode="_-* #,##0.00\ &quot;грн.&quot;_-;\-* #,##0.00\ &quot;грн.&quot;_-;_-* &quot;-&quot;??\ &quot;грн.&quot;_-;_-@_-"/>
    <numFmt numFmtId="172" formatCode="#,##0;[Red]\-#,##0;;&quot;Error: Entry must be a number&quot;"/>
    <numFmt numFmtId="173" formatCode="#,##0;\(#,##0\)"/>
    <numFmt numFmtId="174" formatCode="[=0]\ &quot;0%&quot;;;0.00%"/>
    <numFmt numFmtId="175" formatCode="[=0]&quot; 0%&quot;;[&lt;0]General;0.00%"/>
    <numFmt numFmtId="176" formatCode="#,##0;\-#,##0;;&quot;Agency Cost&quot;"/>
    <numFmt numFmtId="177" formatCode="[=0]\ &quot;0.000&quot;;;0.000"/>
    <numFmt numFmtId="178" formatCode="[=0]&quot; 0.000&quot;;[&lt;0]General;0.000"/>
    <numFmt numFmtId="179" formatCode="_-* #,##0.00&quot;р.&quot;_-;\-* #,##0.00&quot;р.&quot;_-;_-* \-??&quot;р.&quot;_-;_-@_-"/>
    <numFmt numFmtId="180" formatCode="#,##0.00_ ;[Red]\-#,##0.00\ "/>
    <numFmt numFmtId="181" formatCode="_-* #,##0_р_._-;\-* #,##0_р_._-;_-* &quot;-&quot;??_р_._-;_-@_-"/>
    <numFmt numFmtId="182" formatCode="#,##0.0000"/>
    <numFmt numFmtId="183" formatCode="_-* #,##0.0000000_р_._-;\-* #,##0.0000000_р_._-;_-* &quot;-&quot;??_р_._-;_-@_-"/>
    <numFmt numFmtId="184" formatCode="#,##0.00\ &quot;₽&quot;"/>
    <numFmt numFmtId="185" formatCode="_-* #,##0.00\ _р_._-;\-* #,##0.00\ _р_._-;_-* &quot;-&quot;??\ _р_._-;_-@_-"/>
    <numFmt numFmtId="186" formatCode="_-* #,##0.0_р_._-;\-* #,##0.0_р_._-;_-* &quot;-&quot;??_р_._-;_-@_-"/>
  </numFmts>
  <fonts count="48">
    <font>
      <sz val="11"/>
      <color theme="1"/>
      <name val="Calibri"/>
      <family val="2"/>
      <scheme val="minor"/>
    </font>
    <font>
      <u/>
      <sz val="11"/>
      <color theme="10"/>
      <name val="Calibri"/>
      <family val="2"/>
      <scheme val="minor"/>
    </font>
    <font>
      <sz val="11"/>
      <color theme="1"/>
      <name val="Calibri"/>
      <family val="2"/>
      <scheme val="minor"/>
    </font>
    <font>
      <sz val="10"/>
      <name val="Times New Roman"/>
      <family val="1"/>
      <charset val="204"/>
    </font>
    <font>
      <sz val="10"/>
      <name val="Arial Cyr"/>
      <charset val="204"/>
    </font>
    <font>
      <sz val="10"/>
      <name val="Arial Cyr"/>
      <family val="2"/>
      <charset val="204"/>
    </font>
    <font>
      <sz val="11"/>
      <color theme="1"/>
      <name val="Calibri"/>
      <family val="2"/>
      <charset val="204"/>
      <scheme val="minor"/>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sz val="10"/>
      <name val="PragmaticaCTT"/>
      <charset val="204"/>
    </font>
    <font>
      <i/>
      <sz val="10"/>
      <color theme="1"/>
      <name val="Arial"/>
      <family val="2"/>
      <charset val="204"/>
    </font>
    <font>
      <b/>
      <sz val="10"/>
      <color theme="1"/>
      <name val="Arial"/>
      <family val="2"/>
      <charset val="204"/>
    </font>
    <font>
      <sz val="10"/>
      <color theme="1"/>
      <name val="Arial"/>
      <family val="2"/>
      <charset val="204"/>
    </font>
    <font>
      <u/>
      <sz val="10"/>
      <color theme="10"/>
      <name val="Arial"/>
      <family val="2"/>
      <charset val="204"/>
    </font>
    <font>
      <b/>
      <sz val="12"/>
      <name val="Arial"/>
      <family val="2"/>
      <charset val="204"/>
    </font>
    <font>
      <i/>
      <sz val="8"/>
      <name val="Arial"/>
      <family val="2"/>
      <charset val="204"/>
    </font>
    <font>
      <b/>
      <sz val="10"/>
      <color indexed="12"/>
      <name val="Arial"/>
      <family val="2"/>
      <charset val="204"/>
    </font>
    <font>
      <i/>
      <sz val="10"/>
      <name val="Arial"/>
      <family val="2"/>
      <charset val="204"/>
    </font>
    <font>
      <b/>
      <sz val="8"/>
      <name val="Arial"/>
      <family val="2"/>
      <charset val="204"/>
    </font>
    <font>
      <sz val="10"/>
      <color indexed="8"/>
      <name val="Arial"/>
      <family val="2"/>
      <charset val="204"/>
    </font>
    <font>
      <b/>
      <sz val="10"/>
      <color indexed="8"/>
      <name val="Arial"/>
      <family val="2"/>
      <charset val="204"/>
    </font>
    <font>
      <sz val="10"/>
      <color theme="7" tint="-0.499984740745262"/>
      <name val="Arial"/>
      <family val="2"/>
      <charset val="204"/>
    </font>
    <font>
      <sz val="10"/>
      <color theme="0" tint="-0.34998626667073579"/>
      <name val="Arial"/>
      <family val="2"/>
      <charset val="204"/>
    </font>
    <font>
      <sz val="8"/>
      <color theme="1"/>
      <name val="Arial"/>
      <family val="2"/>
      <charset val="204"/>
    </font>
    <font>
      <sz val="8"/>
      <color indexed="8"/>
      <name val="Arial"/>
      <family val="2"/>
      <charset val="204"/>
    </font>
    <font>
      <sz val="8"/>
      <color rgb="FF000000"/>
      <name val="Arial"/>
      <family val="2"/>
      <charset val="204"/>
    </font>
    <font>
      <sz val="8"/>
      <color rgb="FF222222"/>
      <name val="Arial"/>
      <family val="2"/>
      <charset val="204"/>
    </font>
    <font>
      <u/>
      <sz val="10"/>
      <color rgb="FF0000FF"/>
      <name val="Arial"/>
      <family val="2"/>
      <charset val="204"/>
    </font>
    <font>
      <sz val="8"/>
      <color rgb="FFC00000"/>
      <name val="Arial"/>
      <family val="2"/>
      <charset val="204"/>
    </font>
    <font>
      <b/>
      <sz val="10"/>
      <color theme="0"/>
      <name val="Arial"/>
      <family val="2"/>
      <charset val="204"/>
    </font>
    <font>
      <b/>
      <sz val="10"/>
      <color rgb="FF0070C0"/>
      <name val="Arial"/>
      <family val="2"/>
      <charset val="204"/>
    </font>
    <font>
      <b/>
      <sz val="10"/>
      <color theme="2" tint="-0.499984740745262"/>
      <name val="Arial"/>
      <family val="2"/>
      <charset val="204"/>
    </font>
  </fonts>
  <fills count="15">
    <fill>
      <patternFill patternType="none"/>
    </fill>
    <fill>
      <patternFill patternType="gray125"/>
    </fill>
    <fill>
      <patternFill patternType="solid">
        <fgColor theme="0"/>
        <bgColor indexed="64"/>
      </patternFill>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
      <patternFill patternType="solid">
        <fgColor rgb="FFFFC000"/>
        <bgColor indexed="64"/>
      </patternFill>
    </fill>
    <fill>
      <patternFill patternType="solid">
        <fgColor theme="0" tint="-4.9989318521683403E-2"/>
        <bgColor indexed="64"/>
      </patternFill>
    </fill>
    <fill>
      <patternFill patternType="solid">
        <fgColor rgb="FFCCFFCC"/>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12"/>
      </left>
      <right style="thin">
        <color indexed="12"/>
      </right>
      <top style="thin">
        <color indexed="12"/>
      </top>
      <bottom style="thin">
        <color indexed="12"/>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right/>
      <top style="thin">
        <color indexed="64"/>
      </top>
      <bottom style="thin">
        <color indexed="64"/>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indexed="64"/>
      </left>
      <right/>
      <top/>
      <bottom/>
      <diagonal/>
    </border>
    <border>
      <left style="thin">
        <color theme="0" tint="-0.249977111117893"/>
      </left>
      <right style="thin">
        <color theme="0" tint="-0.249977111117893"/>
      </right>
      <top/>
      <bottom style="thin">
        <color theme="0" tint="-0.249977111117893"/>
      </bottom>
      <diagonal/>
    </border>
  </borders>
  <cellStyleXfs count="162">
    <xf numFmtId="0" fontId="0" fillId="0" borderId="0"/>
    <xf numFmtId="0" fontId="1" fillId="0" borderId="0" applyNumberFormat="0" applyFill="0" applyBorder="0" applyAlignment="0" applyProtection="0"/>
    <xf numFmtId="164" fontId="2" fillId="0" borderId="0" applyFont="0" applyFill="0" applyBorder="0" applyAlignment="0" applyProtection="0"/>
    <xf numFmtId="0" fontId="3" fillId="0" borderId="0"/>
    <xf numFmtId="0" fontId="4" fillId="0" borderId="0"/>
    <xf numFmtId="0" fontId="5" fillId="0" borderId="0"/>
    <xf numFmtId="0" fontId="6" fillId="0" borderId="0"/>
    <xf numFmtId="0" fontId="7" fillId="0" borderId="0"/>
    <xf numFmtId="164" fontId="2" fillId="0" borderId="0" applyFont="0" applyFill="0" applyBorder="0" applyAlignment="0" applyProtection="0"/>
    <xf numFmtId="0" fontId="8" fillId="0" borderId="0"/>
    <xf numFmtId="37" fontId="9" fillId="3" borderId="9">
      <protection hidden="1"/>
    </xf>
    <xf numFmtId="37" fontId="7" fillId="4" borderId="9">
      <protection hidden="1"/>
    </xf>
    <xf numFmtId="37" fontId="7" fillId="4" borderId="9">
      <protection hidden="1"/>
    </xf>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37" fontId="9" fillId="5" borderId="0" applyNumberFormat="0" applyBorder="0" applyAlignment="0">
      <alignment horizontal="center"/>
      <protection hidden="1"/>
    </xf>
    <xf numFmtId="0" fontId="7" fillId="6" borderId="0" applyNumberFormat="0" applyBorder="0" applyAlignment="0">
      <protection hidden="1"/>
    </xf>
    <xf numFmtId="172" fontId="9" fillId="7" borderId="9">
      <alignment horizontal="right"/>
      <protection locked="0"/>
    </xf>
    <xf numFmtId="172" fontId="7" fillId="8" borderId="9">
      <alignment horizontal="right"/>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NumberFormat="0" applyFill="0" applyBorder="0" applyAlignment="0" applyProtection="0">
      <alignment vertical="top"/>
      <protection locked="0"/>
    </xf>
    <xf numFmtId="37" fontId="9" fillId="7" borderId="3" applyNumberFormat="0" applyBorder="0">
      <alignment horizontal="left"/>
      <protection locked="0"/>
    </xf>
    <xf numFmtId="0" fontId="7" fillId="8" borderId="0" applyNumberFormat="0" applyBorder="0">
      <alignment horizontal="left"/>
      <protection locked="0"/>
    </xf>
    <xf numFmtId="173" fontId="12" fillId="0" borderId="0">
      <alignment horizontal="left"/>
    </xf>
    <xf numFmtId="173" fontId="13" fillId="0" borderId="0">
      <alignment horizontal="left"/>
    </xf>
    <xf numFmtId="0" fontId="14" fillId="0" borderId="0" applyNumberFormat="0" applyFill="0" applyBorder="0" applyAlignment="0" applyProtection="0">
      <alignment vertical="top"/>
      <protection locked="0"/>
    </xf>
    <xf numFmtId="0" fontId="15" fillId="0" borderId="0"/>
    <xf numFmtId="37" fontId="9" fillId="9" borderId="10">
      <alignment horizontal="center" vertical="center"/>
      <protection hidden="1"/>
    </xf>
    <xf numFmtId="37" fontId="7" fillId="10" borderId="10">
      <alignment horizontal="center" vertical="center"/>
      <protection hidden="1"/>
    </xf>
    <xf numFmtId="37" fontId="7" fillId="10" borderId="10">
      <alignment horizontal="center" vertical="center"/>
      <protection hidden="1"/>
    </xf>
    <xf numFmtId="174" fontId="16" fillId="9" borderId="9">
      <alignment horizontal="right"/>
      <protection locked="0"/>
    </xf>
    <xf numFmtId="175" fontId="17" fillId="10" borderId="9">
      <alignment horizontal="right"/>
      <protection locked="0"/>
    </xf>
    <xf numFmtId="37" fontId="16" fillId="3" borderId="9">
      <alignment vertical="center"/>
      <protection hidden="1"/>
    </xf>
    <xf numFmtId="37" fontId="17" fillId="4" borderId="9">
      <alignment vertical="center"/>
      <protection hidden="1"/>
    </xf>
    <xf numFmtId="37" fontId="17" fillId="4" borderId="9">
      <alignment vertical="center"/>
      <protection hidden="1"/>
    </xf>
    <xf numFmtId="38" fontId="9" fillId="0" borderId="11"/>
    <xf numFmtId="38" fontId="7" fillId="0" borderId="11"/>
    <xf numFmtId="38" fontId="7" fillId="0" borderId="11"/>
    <xf numFmtId="0" fontId="18" fillId="0" borderId="0"/>
    <xf numFmtId="37" fontId="9" fillId="9" borderId="10">
      <alignment vertical="center"/>
      <protection hidden="1"/>
    </xf>
    <xf numFmtId="37" fontId="7" fillId="10" borderId="10">
      <alignment vertical="center"/>
      <protection hidden="1"/>
    </xf>
    <xf numFmtId="37" fontId="7" fillId="10" borderId="10">
      <alignment vertical="center"/>
      <protection hidden="1"/>
    </xf>
    <xf numFmtId="176" fontId="9" fillId="3" borderId="9">
      <alignment horizontal="right"/>
      <protection hidden="1"/>
    </xf>
    <xf numFmtId="176" fontId="7" fillId="4" borderId="9">
      <alignment horizontal="right"/>
      <protection hidden="1"/>
    </xf>
    <xf numFmtId="176" fontId="9" fillId="7" borderId="9">
      <alignment horizontal="right"/>
      <protection locked="0"/>
    </xf>
    <xf numFmtId="176" fontId="7" fillId="8" borderId="9">
      <alignment horizontal="right"/>
      <protection locked="0"/>
    </xf>
    <xf numFmtId="38" fontId="19" fillId="0" borderId="0" applyFont="0" applyFill="0" applyBorder="0" applyAlignment="0" applyProtection="0"/>
    <xf numFmtId="40" fontId="19" fillId="0" borderId="0" applyFont="0" applyFill="0" applyBorder="0" applyAlignment="0" applyProtection="0"/>
    <xf numFmtId="0" fontId="9" fillId="0" borderId="0"/>
    <xf numFmtId="38" fontId="16" fillId="11" borderId="9">
      <alignment vertical="center"/>
      <protection locked="0"/>
    </xf>
    <xf numFmtId="38" fontId="17" fillId="4" borderId="9">
      <alignment vertical="center"/>
      <protection locked="0"/>
    </xf>
    <xf numFmtId="38" fontId="17" fillId="4" borderId="9">
      <alignment vertical="center"/>
      <protection locked="0"/>
    </xf>
    <xf numFmtId="39" fontId="16" fillId="0" borderId="12">
      <alignment horizontal="center" vertical="center"/>
      <protection hidden="1"/>
    </xf>
    <xf numFmtId="39" fontId="17" fillId="0" borderId="12">
      <alignment horizontal="center" vertical="center"/>
      <protection hidden="1"/>
    </xf>
    <xf numFmtId="39" fontId="17" fillId="0" borderId="12">
      <alignment horizontal="center" vertical="center"/>
      <protection hidden="1"/>
    </xf>
    <xf numFmtId="177" fontId="16" fillId="11" borderId="9">
      <alignment vertical="center"/>
      <protection locked="0"/>
    </xf>
    <xf numFmtId="178" fontId="17" fillId="4" borderId="9">
      <alignment vertical="center"/>
      <protection locked="0"/>
    </xf>
    <xf numFmtId="37" fontId="9" fillId="3" borderId="9">
      <alignment horizontal="center"/>
      <protection hidden="1"/>
    </xf>
    <xf numFmtId="37" fontId="7" fillId="4" borderId="9">
      <alignment horizontal="center"/>
      <protection hidden="1"/>
    </xf>
    <xf numFmtId="37" fontId="7" fillId="4" borderId="9">
      <alignment horizontal="center"/>
      <protection hidden="1"/>
    </xf>
    <xf numFmtId="38" fontId="9" fillId="0" borderId="13">
      <alignment vertical="center"/>
      <protection locked="0"/>
    </xf>
    <xf numFmtId="38" fontId="7" fillId="0" borderId="14">
      <alignment vertical="center"/>
      <protection locked="0"/>
    </xf>
    <xf numFmtId="38" fontId="7" fillId="0" borderId="14">
      <alignment vertical="center"/>
      <protection locked="0"/>
    </xf>
    <xf numFmtId="38" fontId="16" fillId="3" borderId="9">
      <alignment horizontal="center" vertical="center"/>
      <protection hidden="1"/>
    </xf>
    <xf numFmtId="38" fontId="17" fillId="4" borderId="9">
      <alignment horizontal="center" vertical="center"/>
      <protection hidden="1"/>
    </xf>
    <xf numFmtId="38" fontId="17" fillId="4" borderId="9">
      <alignment horizontal="center" vertical="center"/>
      <protection hidden="1"/>
    </xf>
    <xf numFmtId="38" fontId="20" fillId="3" borderId="15">
      <alignment vertical="center"/>
      <protection hidden="1"/>
    </xf>
    <xf numFmtId="38" fontId="21" fillId="4" borderId="15">
      <alignment vertical="center"/>
      <protection hidden="1"/>
    </xf>
    <xf numFmtId="38" fontId="21" fillId="4" borderId="15">
      <alignment vertical="center"/>
      <protection hidden="1"/>
    </xf>
    <xf numFmtId="179" fontId="7" fillId="0" borderId="0" applyFill="0" applyBorder="0" applyAlignment="0" applyProtection="0"/>
    <xf numFmtId="179" fontId="7" fillId="0" borderId="0" applyFill="0" applyBorder="0" applyAlignment="0" applyProtection="0"/>
    <xf numFmtId="179" fontId="7" fillId="0" borderId="0" applyFill="0" applyBorder="0" applyAlignment="0" applyProtection="0"/>
    <xf numFmtId="179" fontId="7" fillId="0" borderId="0" applyFill="0" applyBorder="0" applyAlignment="0" applyProtection="0"/>
    <xf numFmtId="0" fontId="22" fillId="0" borderId="0">
      <alignment horizontal="centerContinuous" vertical="center"/>
    </xf>
    <xf numFmtId="0" fontId="22" fillId="0" borderId="0">
      <alignment horizontal="center" vertical="center"/>
    </xf>
    <xf numFmtId="0" fontId="23" fillId="0" borderId="0"/>
    <xf numFmtId="0" fontId="10" fillId="0" borderId="0"/>
    <xf numFmtId="0" fontId="10" fillId="0" borderId="0"/>
    <xf numFmtId="0" fontId="7" fillId="0" borderId="0"/>
    <xf numFmtId="0" fontId="18" fillId="0" borderId="0"/>
    <xf numFmtId="0" fontId="18" fillId="0" borderId="0"/>
    <xf numFmtId="0" fontId="18" fillId="0" borderId="0"/>
    <xf numFmtId="0" fontId="4" fillId="0" borderId="0"/>
    <xf numFmtId="0" fontId="10" fillId="0" borderId="0"/>
    <xf numFmtId="0" fontId="18" fillId="0" borderId="0"/>
    <xf numFmtId="0" fontId="18" fillId="0" borderId="0"/>
    <xf numFmtId="0" fontId="18" fillId="0" borderId="0"/>
    <xf numFmtId="0" fontId="4" fillId="0" borderId="0"/>
    <xf numFmtId="0" fontId="18"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0" fillId="0" borderId="0"/>
    <xf numFmtId="0" fontId="10" fillId="0" borderId="0"/>
    <xf numFmtId="0" fontId="6" fillId="0" borderId="0"/>
    <xf numFmtId="0" fontId="4" fillId="0" borderId="0"/>
    <xf numFmtId="0" fontId="5" fillId="0" borderId="0"/>
    <xf numFmtId="0" fontId="6" fillId="0" borderId="0"/>
    <xf numFmtId="0" fontId="5" fillId="0" borderId="0"/>
    <xf numFmtId="0" fontId="10" fillId="0" borderId="0"/>
    <xf numFmtId="0" fontId="6"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38" fontId="19" fillId="0" borderId="0" applyFont="0" applyFill="0" applyBorder="0" applyAlignment="0" applyProtection="0"/>
    <xf numFmtId="3" fontId="24" fillId="0" borderId="2" applyFont="0" applyFill="0" applyBorder="0" applyAlignment="0" applyProtection="0">
      <alignment horizontal="center" vertical="center"/>
      <protection locked="0"/>
    </xf>
    <xf numFmtId="3" fontId="7" fillId="0" borderId="0" applyFill="0" applyBorder="0" applyAlignment="0" applyProtection="0"/>
    <xf numFmtId="40" fontId="19" fillId="0" borderId="0" applyFont="0" applyFill="0" applyBorder="0" applyAlignment="0" applyProtection="0"/>
    <xf numFmtId="0" fontId="16" fillId="0" borderId="2">
      <alignment horizontal="centerContinuous" vertical="center" wrapText="1"/>
    </xf>
    <xf numFmtId="0" fontId="17" fillId="0" borderId="12">
      <alignment horizontal="center" vertical="center" wrapText="1"/>
    </xf>
    <xf numFmtId="0" fontId="7" fillId="0" borderId="0"/>
    <xf numFmtId="0" fontId="6" fillId="0" borderId="0"/>
    <xf numFmtId="0" fontId="6" fillId="0" borderId="0"/>
    <xf numFmtId="0" fontId="25" fillId="0" borderId="0"/>
    <xf numFmtId="185" fontId="7" fillId="0" borderId="0" applyBorder="0" applyAlignment="0" applyProtection="0"/>
    <xf numFmtId="0" fontId="6" fillId="0" borderId="0"/>
    <xf numFmtId="0" fontId="6" fillId="0" borderId="0"/>
  </cellStyleXfs>
  <cellXfs count="204">
    <xf numFmtId="0" fontId="0" fillId="0" borderId="0" xfId="0"/>
    <xf numFmtId="0" fontId="28" fillId="0" borderId="0" xfId="0" applyFont="1" applyBorder="1" applyAlignment="1">
      <alignment vertical="top"/>
    </xf>
    <xf numFmtId="0" fontId="27" fillId="0" borderId="4" xfId="0" applyFont="1" applyBorder="1" applyAlignment="1">
      <alignment vertical="top" wrapText="1"/>
    </xf>
    <xf numFmtId="0" fontId="28" fillId="0" borderId="5" xfId="0" applyFont="1" applyBorder="1" applyAlignment="1">
      <alignment vertical="center" wrapText="1"/>
    </xf>
    <xf numFmtId="0" fontId="27" fillId="0" borderId="5" xfId="0" applyFont="1" applyFill="1" applyBorder="1" applyAlignment="1">
      <alignment vertical="top" wrapText="1"/>
    </xf>
    <xf numFmtId="0" fontId="27" fillId="0" borderId="2" xfId="0" applyFont="1" applyBorder="1" applyAlignment="1">
      <alignment vertical="top"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7" fillId="0" borderId="0" xfId="4" applyFont="1" applyFill="1" applyAlignment="1">
      <alignment vertical="center"/>
    </xf>
    <xf numFmtId="0" fontId="7" fillId="0" borderId="0" xfId="4" applyFont="1" applyFill="1" applyAlignment="1">
      <alignment horizontal="left" vertical="center"/>
    </xf>
    <xf numFmtId="0" fontId="31" fillId="0" borderId="0" xfId="4" applyFont="1" applyFill="1" applyAlignment="1">
      <alignment horizontal="left" vertical="center"/>
    </xf>
    <xf numFmtId="0" fontId="32" fillId="0" borderId="0" xfId="3" applyFont="1" applyFill="1" applyBorder="1" applyAlignment="1">
      <alignment horizontal="center" vertical="center" wrapText="1"/>
    </xf>
    <xf numFmtId="0" fontId="7" fillId="0" borderId="0" xfId="4" applyFont="1" applyFill="1" applyAlignment="1">
      <alignment horizontal="center" vertical="center"/>
    </xf>
    <xf numFmtId="164" fontId="32" fillId="0" borderId="0" xfId="2" applyFont="1" applyFill="1" applyBorder="1" applyAlignment="1">
      <alignment horizontal="right" vertical="center" wrapText="1"/>
    </xf>
    <xf numFmtId="181" fontId="33" fillId="0" borderId="0" xfId="2" applyNumberFormat="1" applyFont="1" applyFill="1" applyBorder="1" applyAlignment="1">
      <alignment horizontal="left" vertical="center"/>
    </xf>
    <xf numFmtId="0" fontId="7" fillId="0" borderId="0" xfId="4" applyFont="1" applyFill="1" applyAlignment="1">
      <alignment vertical="center" wrapText="1"/>
    </xf>
    <xf numFmtId="0" fontId="7" fillId="0" borderId="2" xfId="3" applyFont="1" applyFill="1" applyBorder="1" applyAlignment="1">
      <alignment horizontal="left" vertical="center" wrapText="1"/>
    </xf>
    <xf numFmtId="0" fontId="17" fillId="0" borderId="2" xfId="4" applyFont="1" applyFill="1" applyBorder="1" applyAlignment="1">
      <alignment vertical="center" wrapText="1"/>
    </xf>
    <xf numFmtId="0" fontId="28" fillId="0" borderId="2" xfId="156" applyFont="1" applyFill="1" applyBorder="1" applyAlignment="1">
      <alignment horizontal="center" vertical="center"/>
    </xf>
    <xf numFmtId="164" fontId="28" fillId="0" borderId="2" xfId="2" applyFont="1" applyFill="1" applyBorder="1" applyAlignment="1">
      <alignment vertical="center"/>
    </xf>
    <xf numFmtId="164" fontId="7" fillId="0" borderId="2" xfId="2" applyFont="1" applyFill="1" applyBorder="1" applyAlignment="1">
      <alignment horizontal="right" vertical="center"/>
    </xf>
    <xf numFmtId="0" fontId="28" fillId="0" borderId="0" xfId="0" applyFont="1" applyFill="1" applyAlignment="1">
      <alignment vertical="center"/>
    </xf>
    <xf numFmtId="0" fontId="7" fillId="0" borderId="2" xfId="3" applyFont="1" applyFill="1" applyBorder="1" applyAlignment="1">
      <alignment horizontal="center" vertical="center" wrapText="1"/>
    </xf>
    <xf numFmtId="0" fontId="7" fillId="0" borderId="2" xfId="4" applyFont="1" applyFill="1" applyBorder="1" applyAlignment="1">
      <alignment horizontal="center" vertical="center"/>
    </xf>
    <xf numFmtId="0" fontId="33" fillId="0" borderId="2" xfId="3" applyFont="1" applyFill="1" applyBorder="1" applyAlignment="1">
      <alignment horizontal="left" vertical="center" wrapText="1"/>
    </xf>
    <xf numFmtId="164" fontId="28" fillId="12" borderId="2" xfId="2" applyFont="1" applyFill="1" applyBorder="1" applyAlignment="1">
      <alignment vertical="center"/>
    </xf>
    <xf numFmtId="164" fontId="35" fillId="0" borderId="2" xfId="2" applyFont="1" applyFill="1" applyBorder="1" applyAlignment="1">
      <alignment horizontal="right" vertical="center"/>
    </xf>
    <xf numFmtId="0" fontId="7" fillId="0" borderId="0" xfId="3" applyFont="1" applyFill="1" applyBorder="1" applyAlignment="1">
      <alignment horizontal="right" vertical="center" wrapText="1"/>
    </xf>
    <xf numFmtId="0" fontId="21" fillId="0" borderId="0" xfId="3" applyFont="1" applyFill="1" applyBorder="1" applyAlignment="1">
      <alignment horizontal="right" vertical="center" wrapText="1"/>
    </xf>
    <xf numFmtId="0" fontId="34" fillId="0" borderId="0" xfId="3" applyFont="1" applyFill="1" applyBorder="1" applyAlignment="1">
      <alignment horizontal="right" vertical="center" wrapText="1"/>
    </xf>
    <xf numFmtId="164" fontId="27" fillId="0" borderId="0" xfId="2" applyFont="1" applyFill="1" applyBorder="1" applyAlignment="1">
      <alignment horizontal="right" vertical="center"/>
    </xf>
    <xf numFmtId="164" fontId="36" fillId="0" borderId="0" xfId="2" applyFont="1" applyFill="1" applyBorder="1" applyAlignment="1">
      <alignment horizontal="right" vertical="center"/>
    </xf>
    <xf numFmtId="4" fontId="7" fillId="0" borderId="2" xfId="3" applyNumberFormat="1" applyFont="1" applyFill="1" applyBorder="1" applyAlignment="1">
      <alignment vertical="center" wrapText="1"/>
    </xf>
    <xf numFmtId="164" fontId="35" fillId="0" borderId="2" xfId="2" applyFont="1" applyFill="1" applyBorder="1" applyAlignment="1">
      <alignment horizontal="right" vertical="center" wrapText="1"/>
    </xf>
    <xf numFmtId="0" fontId="7" fillId="0" borderId="2" xfId="156" applyFont="1" applyFill="1" applyBorder="1" applyAlignment="1">
      <alignment horizontal="left" vertical="center" wrapText="1"/>
    </xf>
    <xf numFmtId="181" fontId="7" fillId="0" borderId="0" xfId="2" applyNumberFormat="1" applyFont="1" applyFill="1" applyBorder="1" applyAlignme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28" fillId="0" borderId="0" xfId="0" applyFont="1" applyFill="1" applyBorder="1" applyAlignment="1">
      <alignment vertical="center"/>
    </xf>
    <xf numFmtId="0" fontId="28" fillId="0" borderId="2" xfId="4" applyFont="1" applyFill="1" applyBorder="1" applyAlignment="1">
      <alignment horizontal="center" vertical="center"/>
    </xf>
    <xf numFmtId="164" fontId="35" fillId="0" borderId="2" xfId="2" applyFont="1" applyFill="1" applyBorder="1" applyAlignment="1" applyProtection="1">
      <alignment horizontal="right" vertical="center" wrapText="1"/>
    </xf>
    <xf numFmtId="0" fontId="7" fillId="0" borderId="0" xfId="4" applyFont="1" applyFill="1" applyBorder="1" applyAlignment="1">
      <alignment vertical="center"/>
    </xf>
    <xf numFmtId="0" fontId="7" fillId="0" borderId="2" xfId="156" applyFont="1" applyFill="1" applyBorder="1" applyAlignment="1">
      <alignment horizontal="center" vertical="center"/>
    </xf>
    <xf numFmtId="164" fontId="21" fillId="0" borderId="0" xfId="2" applyFont="1" applyFill="1" applyBorder="1" applyAlignment="1">
      <alignment horizontal="right" vertical="center"/>
    </xf>
    <xf numFmtId="0" fontId="34" fillId="0" borderId="0" xfId="3" applyFont="1" applyFill="1" applyBorder="1" applyAlignment="1">
      <alignment horizontal="center" vertical="center"/>
    </xf>
    <xf numFmtId="0" fontId="34" fillId="0" borderId="0" xfId="156" applyFont="1" applyFill="1" applyBorder="1" applyAlignment="1">
      <alignment horizontal="right" vertical="center"/>
    </xf>
    <xf numFmtId="0" fontId="27" fillId="0" borderId="0" xfId="156" applyFont="1" applyFill="1" applyBorder="1" applyAlignment="1">
      <alignment horizontal="right" vertical="center"/>
    </xf>
    <xf numFmtId="0" fontId="28" fillId="0" borderId="2" xfId="157" applyFont="1" applyFill="1" applyBorder="1" applyAlignment="1">
      <alignment horizontal="center" vertical="center"/>
    </xf>
    <xf numFmtId="0" fontId="7" fillId="0" borderId="0" xfId="156" applyFont="1" applyFill="1" applyBorder="1" applyAlignment="1">
      <alignment horizontal="right" vertical="center"/>
    </xf>
    <xf numFmtId="0" fontId="21" fillId="0" borderId="0" xfId="156" applyFont="1" applyFill="1" applyBorder="1" applyAlignment="1">
      <alignment horizontal="right" vertical="center"/>
    </xf>
    <xf numFmtId="181" fontId="33" fillId="0" borderId="0" xfId="2" applyNumberFormat="1" applyFont="1" applyFill="1" applyAlignment="1">
      <alignment horizontal="left" vertical="center"/>
    </xf>
    <xf numFmtId="164" fontId="7" fillId="0" borderId="0" xfId="2" applyFont="1" applyFill="1" applyAlignment="1">
      <alignment horizontal="right" vertical="center"/>
    </xf>
    <xf numFmtId="0" fontId="21" fillId="0" borderId="0" xfId="3"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4" applyFont="1" applyFill="1" applyBorder="1" applyAlignment="1">
      <alignment horizontal="left" vertical="center"/>
    </xf>
    <xf numFmtId="0" fontId="7" fillId="0" borderId="0" xfId="4" applyFont="1" applyFill="1" applyAlignment="1">
      <alignment horizontal="left" vertical="center" wrapText="1"/>
    </xf>
    <xf numFmtId="0" fontId="28" fillId="0" borderId="0" xfId="0" applyFont="1" applyAlignment="1">
      <alignment vertical="center" wrapText="1"/>
    </xf>
    <xf numFmtId="0" fontId="28" fillId="0" borderId="0" xfId="0" applyFont="1" applyAlignment="1">
      <alignment vertical="center"/>
    </xf>
    <xf numFmtId="49" fontId="27" fillId="0" borderId="2" xfId="0" applyNumberFormat="1" applyFont="1" applyFill="1" applyBorder="1" applyAlignment="1">
      <alignment horizontal="center" vertical="center" wrapText="1"/>
    </xf>
    <xf numFmtId="0" fontId="37" fillId="0" borderId="0" xfId="0" applyFont="1" applyAlignment="1">
      <alignment vertical="center"/>
    </xf>
    <xf numFmtId="49" fontId="28" fillId="0" borderId="2" xfId="0" applyNumberFormat="1" applyFont="1" applyFill="1" applyBorder="1" applyAlignment="1">
      <alignment horizontal="left" vertical="center" wrapText="1"/>
    </xf>
    <xf numFmtId="166" fontId="28" fillId="0" borderId="2" xfId="0" applyNumberFormat="1" applyFont="1" applyFill="1" applyBorder="1" applyAlignment="1">
      <alignment horizontal="left" vertical="center" wrapText="1"/>
    </xf>
    <xf numFmtId="49" fontId="28" fillId="0" borderId="2" xfId="1" applyNumberFormat="1" applyFont="1" applyFill="1" applyBorder="1" applyAlignment="1">
      <alignment horizontal="left" vertical="center" wrapText="1"/>
    </xf>
    <xf numFmtId="167" fontId="28" fillId="0" borderId="2" xfId="2" applyNumberFormat="1" applyFont="1" applyFill="1" applyBorder="1" applyAlignment="1">
      <alignment horizontal="left" vertical="center" wrapText="1"/>
    </xf>
    <xf numFmtId="182" fontId="28" fillId="0" borderId="2" xfId="0" applyNumberFormat="1" applyFont="1" applyFill="1" applyBorder="1" applyAlignment="1">
      <alignment horizontal="left" vertical="center" wrapText="1"/>
    </xf>
    <xf numFmtId="0" fontId="37" fillId="0" borderId="0" xfId="0" applyFont="1" applyAlignment="1">
      <alignment vertical="center" wrapText="1"/>
    </xf>
    <xf numFmtId="49" fontId="28" fillId="2" borderId="2" xfId="0" applyNumberFormat="1" applyFont="1" applyFill="1" applyBorder="1" applyAlignment="1">
      <alignment horizontal="left" vertical="center" indent="1"/>
    </xf>
    <xf numFmtId="0" fontId="28" fillId="0" borderId="0" xfId="0" applyFont="1" applyAlignment="1">
      <alignment horizontal="left" vertical="center"/>
    </xf>
    <xf numFmtId="0" fontId="28" fillId="2" borderId="0" xfId="0" applyFont="1" applyFill="1" applyAlignment="1">
      <alignment vertical="center" wrapText="1"/>
    </xf>
    <xf numFmtId="0" fontId="28" fillId="0" borderId="0" xfId="0" applyFont="1" applyFill="1" applyAlignment="1">
      <alignment vertical="center" wrapText="1"/>
    </xf>
    <xf numFmtId="180" fontId="37" fillId="0" borderId="0" xfId="0" applyNumberFormat="1" applyFont="1" applyAlignment="1">
      <alignment vertical="center" wrapText="1"/>
    </xf>
    <xf numFmtId="183" fontId="28" fillId="0" borderId="0" xfId="2" applyNumberFormat="1" applyFont="1" applyFill="1" applyAlignment="1">
      <alignment vertical="center" wrapText="1"/>
    </xf>
    <xf numFmtId="0" fontId="7" fillId="0" borderId="0" xfId="4" applyFont="1" applyFill="1"/>
    <xf numFmtId="0" fontId="7" fillId="2" borderId="2" xfId="158" applyFont="1" applyFill="1" applyBorder="1" applyAlignment="1">
      <alignment horizontal="center" vertical="center" wrapText="1"/>
    </xf>
    <xf numFmtId="0" fontId="7" fillId="0" borderId="0" xfId="4" applyFont="1"/>
    <xf numFmtId="0" fontId="7" fillId="0" borderId="0" xfId="4" applyFont="1" applyAlignment="1">
      <alignment horizontal="center"/>
    </xf>
    <xf numFmtId="0" fontId="21" fillId="0" borderId="0" xfId="3" applyFont="1" applyFill="1" applyBorder="1" applyAlignment="1">
      <alignment vertical="center"/>
    </xf>
    <xf numFmtId="0" fontId="21" fillId="0" borderId="0" xfId="3" applyFont="1" applyFill="1" applyBorder="1" applyAlignment="1">
      <alignment horizontal="center" vertical="center"/>
    </xf>
    <xf numFmtId="0" fontId="7" fillId="0" borderId="2" xfId="0" applyFont="1" applyFill="1" applyBorder="1" applyAlignment="1">
      <alignment horizontal="left" vertical="top"/>
    </xf>
    <xf numFmtId="0" fontId="7" fillId="0" borderId="2" xfId="0" applyFont="1" applyFill="1" applyBorder="1" applyAlignment="1">
      <alignment horizontal="center" vertical="top"/>
    </xf>
    <xf numFmtId="0" fontId="7" fillId="0" borderId="1" xfId="3" applyFont="1" applyFill="1" applyBorder="1" applyAlignment="1">
      <alignment vertical="center"/>
    </xf>
    <xf numFmtId="0" fontId="7" fillId="0" borderId="0" xfId="3" applyFont="1" applyFill="1" applyAlignment="1">
      <alignment vertical="center"/>
    </xf>
    <xf numFmtId="0" fontId="7" fillId="0" borderId="0" xfId="3" applyFont="1" applyFill="1" applyAlignment="1">
      <alignment horizontal="center" vertical="center"/>
    </xf>
    <xf numFmtId="4" fontId="17" fillId="0" borderId="2" xfId="3" applyNumberFormat="1" applyFont="1" applyFill="1" applyBorder="1" applyAlignment="1">
      <alignment horizontal="left" vertical="center" wrapText="1"/>
    </xf>
    <xf numFmtId="0" fontId="17" fillId="0" borderId="2" xfId="3" applyFont="1" applyFill="1" applyBorder="1" applyAlignment="1">
      <alignment horizontal="left" vertical="center" wrapText="1"/>
    </xf>
    <xf numFmtId="0" fontId="39" fillId="0" borderId="2" xfId="3" applyFont="1" applyFill="1" applyBorder="1" applyAlignment="1">
      <alignment horizontal="left" vertical="center" wrapText="1"/>
    </xf>
    <xf numFmtId="0" fontId="40" fillId="0" borderId="2" xfId="3" applyFont="1" applyFill="1" applyBorder="1" applyAlignment="1">
      <alignment horizontal="left" vertical="center" wrapText="1"/>
    </xf>
    <xf numFmtId="0" fontId="41" fillId="0" borderId="2" xfId="155" applyFont="1" applyFill="1" applyBorder="1" applyAlignment="1">
      <alignment horizontal="left" vertical="center" wrapText="1"/>
    </xf>
    <xf numFmtId="0" fontId="17" fillId="0" borderId="2" xfId="4" applyFont="1" applyFill="1" applyBorder="1" applyAlignment="1">
      <alignment horizontal="left" vertical="center" wrapText="1"/>
    </xf>
    <xf numFmtId="0" fontId="42" fillId="0" borderId="2"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17" fillId="0" borderId="0" xfId="3" applyFont="1" applyFill="1" applyAlignment="1">
      <alignment horizontal="left" vertical="center"/>
    </xf>
    <xf numFmtId="0" fontId="7" fillId="0" borderId="1" xfId="3" applyFont="1" applyFill="1" applyBorder="1" applyAlignment="1">
      <alignment horizontal="right" vertical="center"/>
    </xf>
    <xf numFmtId="0" fontId="21" fillId="0" borderId="1" xfId="3" applyFont="1" applyFill="1" applyBorder="1" applyAlignment="1">
      <alignment horizontal="right" vertical="center" wrapText="1"/>
    </xf>
    <xf numFmtId="0" fontId="21" fillId="0" borderId="1" xfId="3" applyFont="1" applyFill="1" applyBorder="1" applyAlignment="1">
      <alignment horizontal="left" vertical="center"/>
    </xf>
    <xf numFmtId="0" fontId="7" fillId="0" borderId="1" xfId="3" applyFont="1" applyFill="1" applyBorder="1" applyAlignment="1">
      <alignment horizontal="left" vertical="center"/>
    </xf>
    <xf numFmtId="0" fontId="7" fillId="0" borderId="2" xfId="3" applyFont="1" applyFill="1" applyBorder="1" applyAlignment="1">
      <alignment horizontal="right" vertical="center"/>
    </xf>
    <xf numFmtId="4" fontId="7" fillId="0" borderId="2" xfId="3" applyNumberFormat="1" applyFont="1" applyFill="1" applyBorder="1" applyAlignment="1">
      <alignment horizontal="left" vertical="center" wrapText="1"/>
    </xf>
    <xf numFmtId="4" fontId="7" fillId="0" borderId="2" xfId="3" applyNumberFormat="1" applyFont="1" applyFill="1" applyBorder="1" applyAlignment="1">
      <alignment horizontal="left" vertical="center"/>
    </xf>
    <xf numFmtId="164" fontId="7" fillId="0" borderId="2" xfId="2" applyFont="1" applyFill="1" applyBorder="1" applyAlignment="1" applyProtection="1">
      <alignment horizontal="right" vertical="center"/>
      <protection locked="0"/>
    </xf>
    <xf numFmtId="0" fontId="7" fillId="0" borderId="2" xfId="4" applyFont="1" applyFill="1" applyBorder="1" applyAlignment="1">
      <alignment horizontal="left" vertical="center"/>
    </xf>
    <xf numFmtId="0" fontId="28" fillId="0" borderId="2" xfId="3" applyFont="1" applyFill="1" applyBorder="1" applyAlignment="1">
      <alignment horizontal="left" vertical="center" wrapText="1"/>
    </xf>
    <xf numFmtId="0" fontId="28" fillId="0" borderId="2" xfId="4" applyFont="1" applyFill="1" applyBorder="1" applyAlignment="1">
      <alignment horizontal="left" vertical="center" wrapText="1"/>
    </xf>
    <xf numFmtId="0" fontId="7" fillId="0" borderId="2" xfId="4" applyFont="1" applyFill="1" applyBorder="1" applyAlignment="1">
      <alignment horizontal="left" vertical="center" wrapText="1"/>
    </xf>
    <xf numFmtId="0" fontId="28" fillId="0" borderId="2" xfId="0" applyFont="1" applyFill="1" applyBorder="1" applyAlignment="1">
      <alignment horizontal="left" vertical="center" wrapText="1"/>
    </xf>
    <xf numFmtId="0" fontId="7" fillId="0" borderId="0" xfId="3" applyFont="1" applyFill="1" applyAlignment="1">
      <alignment horizontal="right" vertical="center"/>
    </xf>
    <xf numFmtId="0" fontId="7" fillId="0" borderId="0" xfId="3" applyFont="1" applyFill="1" applyAlignment="1">
      <alignment horizontal="left" vertical="center"/>
    </xf>
    <xf numFmtId="0" fontId="35" fillId="0" borderId="0" xfId="4" applyFont="1" applyFill="1" applyAlignment="1">
      <alignment horizontal="left" vertical="center" wrapText="1"/>
    </xf>
    <xf numFmtId="0" fontId="7" fillId="0" borderId="0" xfId="3" applyFont="1" applyFill="1" applyAlignment="1">
      <alignment horizontal="left" vertical="center" wrapText="1"/>
    </xf>
    <xf numFmtId="0" fontId="17" fillId="0" borderId="2" xfId="3" applyFont="1" applyFill="1" applyBorder="1" applyAlignment="1">
      <alignment horizontal="left" vertical="center"/>
    </xf>
    <xf numFmtId="167" fontId="28" fillId="13" borderId="2" xfId="2" applyNumberFormat="1" applyFont="1" applyFill="1" applyBorder="1" applyAlignment="1">
      <alignment horizontal="left" vertical="center" wrapText="1"/>
    </xf>
    <xf numFmtId="181" fontId="28" fillId="2" borderId="2" xfId="2" applyNumberFormat="1" applyFont="1" applyFill="1" applyBorder="1" applyAlignment="1">
      <alignment horizontal="left" vertical="center"/>
    </xf>
    <xf numFmtId="181" fontId="28" fillId="2" borderId="2" xfId="2" applyNumberFormat="1" applyFont="1" applyFill="1" applyBorder="1" applyAlignment="1">
      <alignment vertical="center"/>
    </xf>
    <xf numFmtId="164" fontId="7" fillId="0" borderId="2" xfId="2" applyFont="1" applyFill="1" applyBorder="1" applyAlignment="1" applyProtection="1">
      <alignment vertical="center" wrapText="1"/>
      <protection hidden="1"/>
    </xf>
    <xf numFmtId="0" fontId="37" fillId="0" borderId="0" xfId="0" applyFont="1" applyBorder="1" applyAlignment="1">
      <alignment vertical="center" wrapText="1"/>
    </xf>
    <xf numFmtId="0" fontId="28" fillId="2" borderId="2" xfId="0" applyFont="1" applyFill="1" applyBorder="1" applyAlignment="1">
      <alignment vertical="center" wrapText="1"/>
    </xf>
    <xf numFmtId="0" fontId="28" fillId="0" borderId="2" xfId="0" applyFont="1" applyFill="1" applyBorder="1" applyAlignment="1">
      <alignment horizontal="center" vertical="center" wrapText="1"/>
    </xf>
    <xf numFmtId="0" fontId="44" fillId="0" borderId="0"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wrapText="1"/>
    </xf>
    <xf numFmtId="0" fontId="7" fillId="13" borderId="2" xfId="3" applyFont="1" applyFill="1" applyBorder="1" applyAlignment="1">
      <alignment horizontal="right" vertical="center"/>
    </xf>
    <xf numFmtId="0" fontId="21" fillId="13" borderId="2" xfId="3" applyFont="1" applyFill="1" applyBorder="1" applyAlignment="1">
      <alignment horizontal="left" vertical="center" wrapText="1"/>
    </xf>
    <xf numFmtId="0" fontId="34" fillId="13" borderId="2" xfId="3" applyFont="1" applyFill="1" applyBorder="1" applyAlignment="1">
      <alignment horizontal="left" vertical="center"/>
    </xf>
    <xf numFmtId="0" fontId="7" fillId="13" borderId="2" xfId="3" applyFont="1" applyFill="1" applyBorder="1" applyAlignment="1">
      <alignment horizontal="left" vertical="center"/>
    </xf>
    <xf numFmtId="0" fontId="30" fillId="0" borderId="18" xfId="0" applyFont="1" applyFill="1" applyBorder="1" applyAlignment="1">
      <alignment vertical="top" wrapText="1"/>
    </xf>
    <xf numFmtId="0" fontId="28" fillId="0" borderId="5" xfId="0" applyFont="1" applyBorder="1" applyAlignment="1">
      <alignment vertical="top" wrapText="1"/>
    </xf>
    <xf numFmtId="0" fontId="29" fillId="0" borderId="5" xfId="1" applyFont="1" applyBorder="1" applyAlignment="1">
      <alignment vertical="top" wrapText="1"/>
    </xf>
    <xf numFmtId="0" fontId="28" fillId="0" borderId="4" xfId="0" applyFont="1" applyFill="1" applyBorder="1" applyAlignment="1">
      <alignment vertical="top" wrapText="1"/>
    </xf>
    <xf numFmtId="0" fontId="28" fillId="0" borderId="5" xfId="0" applyFont="1" applyFill="1" applyBorder="1" applyAlignment="1">
      <alignment horizontal="left" vertical="top" wrapText="1"/>
    </xf>
    <xf numFmtId="0" fontId="28" fillId="0" borderId="5" xfId="0" quotePrefix="1" applyFont="1" applyFill="1" applyBorder="1" applyAlignment="1">
      <alignment horizontal="left" vertical="top" wrapText="1"/>
    </xf>
    <xf numFmtId="0" fontId="7" fillId="0" borderId="5" xfId="0" quotePrefix="1" applyFont="1" applyFill="1" applyBorder="1" applyAlignment="1">
      <alignment horizontal="left" vertical="top" wrapText="1"/>
    </xf>
    <xf numFmtId="0" fontId="26" fillId="0" borderId="5" xfId="0" applyFont="1" applyFill="1" applyBorder="1" applyAlignment="1">
      <alignment horizontal="left" vertical="top" wrapText="1" indent="1"/>
    </xf>
    <xf numFmtId="0" fontId="45" fillId="0" borderId="3" xfId="0" applyFont="1" applyFill="1" applyBorder="1" applyAlignment="1">
      <alignment vertical="top" wrapText="1"/>
    </xf>
    <xf numFmtId="0" fontId="28" fillId="0" borderId="5" xfId="0" applyFont="1" applyFill="1" applyBorder="1" applyAlignment="1">
      <alignment horizontal="left" vertical="center" wrapText="1"/>
    </xf>
    <xf numFmtId="165" fontId="21" fillId="0" borderId="4" xfId="0" applyNumberFormat="1" applyFont="1" applyFill="1" applyBorder="1" applyAlignment="1">
      <alignment horizontal="left" vertical="top" wrapText="1" indent="2"/>
    </xf>
    <xf numFmtId="0" fontId="7" fillId="0" borderId="3" xfId="0" applyFont="1" applyBorder="1" applyAlignment="1">
      <alignment vertical="top" wrapText="1"/>
    </xf>
    <xf numFmtId="0" fontId="28" fillId="0" borderId="4" xfId="0" applyFont="1" applyBorder="1" applyAlignment="1">
      <alignment vertical="top" wrapText="1"/>
    </xf>
    <xf numFmtId="0" fontId="28" fillId="0" borderId="5" xfId="0" applyFont="1" applyBorder="1" applyAlignment="1">
      <alignment horizontal="left" vertical="top" wrapText="1"/>
    </xf>
    <xf numFmtId="0" fontId="7" fillId="0" borderId="5" xfId="0" applyFont="1" applyBorder="1" applyAlignment="1">
      <alignment horizontal="left" vertical="top" wrapText="1"/>
    </xf>
    <xf numFmtId="0" fontId="28" fillId="0" borderId="2" xfId="0" applyFont="1" applyBorder="1" applyAlignment="1">
      <alignment vertical="top" wrapText="1"/>
    </xf>
    <xf numFmtId="0" fontId="28" fillId="0" borderId="5" xfId="0" applyFont="1" applyBorder="1" applyAlignment="1">
      <alignment horizontal="left" vertical="top" wrapText="1" indent="2"/>
    </xf>
    <xf numFmtId="0" fontId="28" fillId="0" borderId="3" xfId="0" applyFont="1" applyBorder="1" applyAlignment="1">
      <alignment horizontal="left" vertical="top" wrapText="1" indent="2"/>
    </xf>
    <xf numFmtId="0" fontId="29" fillId="0" borderId="3" xfId="1" applyFont="1" applyBorder="1" applyAlignment="1">
      <alignment horizontal="left" vertical="top" wrapText="1"/>
    </xf>
    <xf numFmtId="181" fontId="7" fillId="0" borderId="2" xfId="2" applyNumberFormat="1" applyFont="1" applyFill="1" applyBorder="1" applyAlignment="1">
      <alignment vertical="center"/>
    </xf>
    <xf numFmtId="186" fontId="7" fillId="0" borderId="2" xfId="2" applyNumberFormat="1" applyFont="1" applyFill="1" applyBorder="1" applyAlignment="1">
      <alignment vertical="center"/>
    </xf>
    <xf numFmtId="0" fontId="7" fillId="0" borderId="2" xfId="0" applyFont="1" applyFill="1" applyBorder="1" applyAlignment="1">
      <alignment horizontal="left" vertical="center" wrapText="1"/>
    </xf>
    <xf numFmtId="0" fontId="7" fillId="0" borderId="2" xfId="156" applyFont="1" applyFill="1" applyBorder="1" applyAlignment="1">
      <alignment vertical="center"/>
    </xf>
    <xf numFmtId="0" fontId="7" fillId="0" borderId="2" xfId="3" applyFont="1" applyFill="1" applyBorder="1" applyAlignment="1">
      <alignment vertical="center" wrapText="1"/>
    </xf>
    <xf numFmtId="184" fontId="7" fillId="0" borderId="2" xfId="156" applyNumberFormat="1" applyFont="1" applyFill="1" applyBorder="1" applyAlignment="1">
      <alignment vertical="center" wrapText="1"/>
    </xf>
    <xf numFmtId="0" fontId="7" fillId="0" borderId="2" xfId="156" applyFont="1" applyFill="1" applyBorder="1" applyAlignment="1">
      <alignment horizontal="left" vertical="center"/>
    </xf>
    <xf numFmtId="0" fontId="7" fillId="0" borderId="2" xfId="156" applyFont="1" applyFill="1" applyBorder="1" applyAlignment="1">
      <alignment vertical="center" wrapText="1"/>
    </xf>
    <xf numFmtId="0" fontId="7" fillId="0" borderId="2" xfId="4" applyFont="1" applyFill="1" applyBorder="1" applyAlignment="1">
      <alignment vertical="center"/>
    </xf>
    <xf numFmtId="0" fontId="21" fillId="0" borderId="0" xfId="4" applyFont="1" applyFill="1" applyAlignment="1">
      <alignment vertical="center"/>
    </xf>
    <xf numFmtId="0" fontId="46" fillId="0" borderId="0" xfId="3" applyFont="1" applyFill="1" applyBorder="1" applyAlignment="1">
      <alignment horizontal="left" vertical="center"/>
    </xf>
    <xf numFmtId="0" fontId="33" fillId="0" borderId="0" xfId="3" applyFont="1" applyFill="1" applyBorder="1" applyAlignment="1">
      <alignment horizontal="left" vertical="center"/>
    </xf>
    <xf numFmtId="181" fontId="7" fillId="13" borderId="0" xfId="2" applyNumberFormat="1" applyFont="1" applyFill="1" applyBorder="1" applyAlignment="1">
      <alignment vertical="center"/>
    </xf>
    <xf numFmtId="0" fontId="7" fillId="13" borderId="0" xfId="4" applyFont="1" applyFill="1" applyBorder="1" applyAlignment="1">
      <alignment horizontal="left" vertical="center"/>
    </xf>
    <xf numFmtId="0" fontId="21" fillId="13" borderId="0" xfId="4" applyFont="1" applyFill="1" applyBorder="1" applyAlignment="1">
      <alignment vertical="center"/>
    </xf>
    <xf numFmtId="0" fontId="7" fillId="13" borderId="0" xfId="4" applyFont="1" applyFill="1" applyBorder="1" applyAlignment="1">
      <alignment vertical="center"/>
    </xf>
    <xf numFmtId="164" fontId="35" fillId="13" borderId="0" xfId="2" applyFont="1" applyFill="1" applyBorder="1" applyAlignment="1">
      <alignment horizontal="right" vertical="center"/>
    </xf>
    <xf numFmtId="0" fontId="7" fillId="0" borderId="2" xfId="4" applyFont="1" applyFill="1" applyBorder="1" applyAlignment="1">
      <alignment vertical="center" wrapText="1"/>
    </xf>
    <xf numFmtId="0" fontId="7" fillId="0" borderId="0" xfId="3" applyFont="1" applyFill="1" applyBorder="1" applyAlignment="1">
      <alignment horizontal="center" vertical="center" wrapText="1"/>
    </xf>
    <xf numFmtId="0" fontId="21" fillId="0" borderId="0" xfId="3" applyFont="1" applyFill="1" applyBorder="1" applyAlignment="1">
      <alignment horizontal="left" vertical="center"/>
    </xf>
    <xf numFmtId="0" fontId="47" fillId="0" borderId="0" xfId="3" applyFont="1" applyFill="1" applyBorder="1" applyAlignment="1">
      <alignment vertical="center"/>
    </xf>
    <xf numFmtId="164" fontId="7" fillId="0" borderId="0" xfId="2" applyFont="1" applyFill="1" applyBorder="1" applyAlignment="1">
      <alignment horizontal="center" vertical="center"/>
    </xf>
    <xf numFmtId="164" fontId="21" fillId="0" borderId="0" xfId="2" applyFont="1" applyFill="1" applyBorder="1" applyAlignment="1">
      <alignment horizontal="center" vertical="center" wrapText="1"/>
    </xf>
    <xf numFmtId="0" fontId="34" fillId="13" borderId="0" xfId="4" applyFont="1" applyFill="1" applyBorder="1" applyAlignment="1">
      <alignment vertical="center"/>
    </xf>
    <xf numFmtId="181" fontId="7" fillId="0" borderId="7" xfId="2" applyNumberFormat="1" applyFont="1" applyFill="1" applyBorder="1" applyAlignment="1">
      <alignment vertical="center" wrapText="1"/>
    </xf>
    <xf numFmtId="0" fontId="7" fillId="0" borderId="2" xfId="156" applyFont="1" applyFill="1" applyBorder="1" applyAlignment="1">
      <alignment horizontal="center" vertical="center" wrapText="1"/>
    </xf>
    <xf numFmtId="164" fontId="7" fillId="0" borderId="2" xfId="2" applyFont="1" applyFill="1" applyBorder="1" applyAlignment="1">
      <alignment horizontal="center" vertical="center" wrapText="1"/>
    </xf>
    <xf numFmtId="0" fontId="28" fillId="14" borderId="6" xfId="0" applyFont="1" applyFill="1" applyBorder="1" applyAlignment="1">
      <alignment horizontal="left" vertical="center"/>
    </xf>
    <xf numFmtId="0" fontId="28" fillId="14" borderId="16" xfId="0" applyFont="1" applyFill="1" applyBorder="1" applyAlignment="1">
      <alignment horizontal="left" vertical="center"/>
    </xf>
    <xf numFmtId="0" fontId="27" fillId="14" borderId="16" xfId="0" applyFont="1" applyFill="1" applyBorder="1" applyAlignment="1">
      <alignment horizontal="right" vertical="center"/>
    </xf>
    <xf numFmtId="164" fontId="27" fillId="14" borderId="7" xfId="2" applyFont="1" applyFill="1" applyBorder="1" applyAlignment="1">
      <alignment horizontal="right" vertical="center" indent="4"/>
    </xf>
    <xf numFmtId="4" fontId="21" fillId="0" borderId="2" xfId="3" applyNumberFormat="1" applyFont="1" applyFill="1" applyBorder="1" applyAlignment="1">
      <alignment horizontal="right" vertical="center" wrapText="1"/>
    </xf>
    <xf numFmtId="4" fontId="21" fillId="0" borderId="2" xfId="3" applyNumberFormat="1" applyFont="1" applyFill="1" applyBorder="1" applyAlignment="1">
      <alignment horizontal="left" vertical="center" wrapText="1"/>
    </xf>
    <xf numFmtId="4" fontId="21" fillId="0" borderId="2" xfId="3" applyNumberFormat="1" applyFont="1" applyFill="1" applyBorder="1" applyAlignment="1">
      <alignment horizontal="center" vertical="center" wrapText="1"/>
    </xf>
    <xf numFmtId="0" fontId="29" fillId="0" borderId="20" xfId="1" applyFont="1" applyBorder="1" applyAlignment="1">
      <alignment vertical="center" wrapText="1"/>
    </xf>
    <xf numFmtId="0" fontId="27" fillId="0" borderId="1" xfId="0" applyFont="1" applyBorder="1" applyAlignment="1">
      <alignment vertical="top" wrapText="1"/>
    </xf>
    <xf numFmtId="0" fontId="27" fillId="0" borderId="0" xfId="0" applyFont="1" applyBorder="1" applyAlignment="1">
      <alignment vertical="top" wrapText="1"/>
    </xf>
    <xf numFmtId="0" fontId="27" fillId="0" borderId="17" xfId="0" applyFont="1" applyBorder="1" applyAlignment="1">
      <alignment vertical="top" wrapText="1"/>
    </xf>
    <xf numFmtId="0" fontId="27" fillId="0" borderId="19" xfId="0" applyFont="1" applyBorder="1" applyAlignment="1">
      <alignment vertical="top" wrapText="1"/>
    </xf>
    <xf numFmtId="0" fontId="27" fillId="0" borderId="8" xfId="0" applyFont="1" applyBorder="1" applyAlignment="1">
      <alignment vertical="top" wrapText="1"/>
    </xf>
    <xf numFmtId="0" fontId="27" fillId="0" borderId="4" xfId="0" applyFont="1" applyBorder="1" applyAlignment="1">
      <alignment vertical="top" wrapText="1"/>
    </xf>
    <xf numFmtId="0" fontId="27" fillId="0" borderId="5" xfId="0" applyFont="1" applyBorder="1" applyAlignment="1">
      <alignment vertical="top" wrapText="1"/>
    </xf>
    <xf numFmtId="0" fontId="27" fillId="0" borderId="3" xfId="0" applyFont="1" applyBorder="1" applyAlignment="1">
      <alignment vertical="top" wrapText="1"/>
    </xf>
    <xf numFmtId="0" fontId="27" fillId="0" borderId="4" xfId="0" applyFont="1" applyFill="1" applyBorder="1" applyAlignment="1">
      <alignment vertical="top" wrapText="1"/>
    </xf>
    <xf numFmtId="0" fontId="27" fillId="0" borderId="5" xfId="0" applyFont="1" applyFill="1" applyBorder="1" applyAlignment="1">
      <alignment vertical="top" wrapText="1"/>
    </xf>
    <xf numFmtId="0" fontId="27" fillId="0" borderId="4" xfId="0" applyFont="1" applyBorder="1" applyAlignment="1">
      <alignment horizontal="left" vertical="top" wrapText="1"/>
    </xf>
    <xf numFmtId="0" fontId="27" fillId="0" borderId="5" xfId="0" applyFont="1" applyBorder="1" applyAlignment="1">
      <alignment horizontal="left" vertical="top" wrapText="1"/>
    </xf>
    <xf numFmtId="0" fontId="27" fillId="0" borderId="3" xfId="0" applyFont="1" applyBorder="1" applyAlignment="1">
      <alignment horizontal="left" vertical="top" wrapText="1"/>
    </xf>
    <xf numFmtId="0" fontId="28" fillId="2" borderId="2" xfId="0" applyFont="1" applyFill="1" applyBorder="1" applyAlignment="1">
      <alignment vertical="center" wrapText="1"/>
    </xf>
    <xf numFmtId="0" fontId="7" fillId="2" borderId="2" xfId="0" applyFont="1" applyFill="1" applyBorder="1" applyAlignment="1">
      <alignment vertical="center" wrapText="1"/>
    </xf>
    <xf numFmtId="0" fontId="7" fillId="2" borderId="2" xfId="3" applyFont="1" applyFill="1" applyBorder="1" applyAlignment="1">
      <alignment horizontal="left" vertical="center" wrapText="1" indent="1"/>
    </xf>
    <xf numFmtId="0" fontId="7" fillId="2" borderId="2" xfId="3"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0" borderId="2" xfId="0" applyFont="1" applyFill="1" applyBorder="1" applyAlignment="1">
      <alignment vertical="center" wrapText="1"/>
    </xf>
    <xf numFmtId="0" fontId="27" fillId="13" borderId="2" xfId="0" applyFont="1" applyFill="1" applyBorder="1" applyAlignment="1">
      <alignment horizontal="left" vertical="center" wrapText="1"/>
    </xf>
    <xf numFmtId="0" fontId="28" fillId="2" borderId="0" xfId="0" applyFont="1" applyFill="1" applyBorder="1" applyAlignment="1">
      <alignment vertical="center" wrapText="1"/>
    </xf>
    <xf numFmtId="0" fontId="27" fillId="2" borderId="1" xfId="0" applyFont="1" applyFill="1" applyBorder="1" applyAlignment="1">
      <alignment vertical="center" wrapText="1"/>
    </xf>
    <xf numFmtId="0" fontId="27" fillId="2" borderId="2" xfId="0" applyFont="1" applyFill="1" applyBorder="1" applyAlignment="1">
      <alignment vertical="center" wrapText="1"/>
    </xf>
    <xf numFmtId="0" fontId="7" fillId="0" borderId="2" xfId="0" applyFont="1" applyFill="1" applyBorder="1" applyAlignment="1">
      <alignment vertical="center" wrapText="1"/>
    </xf>
    <xf numFmtId="0" fontId="7" fillId="0" borderId="2" xfId="3" applyFont="1" applyFill="1" applyBorder="1" applyAlignment="1">
      <alignment horizontal="left" vertical="center" wrapText="1"/>
    </xf>
    <xf numFmtId="0" fontId="7" fillId="0" borderId="2" xfId="4" applyFont="1" applyFill="1" applyBorder="1" applyAlignment="1">
      <alignment horizontal="left" vertical="center" wrapText="1"/>
    </xf>
    <xf numFmtId="164" fontId="32" fillId="0" borderId="1" xfId="2" applyFont="1" applyFill="1" applyBorder="1" applyAlignment="1">
      <alignment horizontal="center" vertical="center" wrapText="1"/>
    </xf>
  </cellXfs>
  <cellStyles count="162">
    <cellStyle name="2.Жирный" xfId="9"/>
    <cellStyle name="Calculation Cell" xfId="10"/>
    <cellStyle name="Calculation Cell 2" xfId="11"/>
    <cellStyle name="Calculation Cell 2 2" xfId="12"/>
    <cellStyle name="Comma [0]_Budget_адреска на Левобережке_12.08.05" xfId="13"/>
    <cellStyle name="Comma_Budget_адреска на Левобережке_12.08.05" xfId="14"/>
    <cellStyle name="Currency [0]_Budget_адреска на Левобережке_12.08.05" xfId="15"/>
    <cellStyle name="Currency_Budget_адреска на Левобережке_12.08.05" xfId="16"/>
    <cellStyle name="Double-Click cell" xfId="17"/>
    <cellStyle name="Double-Click cell 2" xfId="18"/>
    <cellStyle name="Entry cell" xfId="19"/>
    <cellStyle name="Entry cell 2" xfId="20"/>
    <cellStyle name="Excel Built-in Normal" xfId="21"/>
    <cellStyle name="Excel Built-in Normal 1" xfId="22"/>
    <cellStyle name="Excel Built-in Normal 1 2" xfId="23"/>
    <cellStyle name="Excel Built-in Normal 1 2 2" xfId="24"/>
    <cellStyle name="Excel Built-in Normal 1 3" xfId="25"/>
    <cellStyle name="Excel Built-in Normal 2" xfId="26"/>
    <cellStyle name="Excel Built-in Normal 2 2" xfId="27"/>
    <cellStyle name="Excel Built-in Normal 3" xfId="28"/>
    <cellStyle name="Followed Hyperlink_Copy of Levoberegka_PR_05.09.05" xfId="29"/>
    <cellStyle name="Front Sheet" xfId="30"/>
    <cellStyle name="Front Sheet 2" xfId="31"/>
    <cellStyle name="Heads" xfId="32"/>
    <cellStyle name="Heads 2" xfId="33"/>
    <cellStyle name="Hyperlink_! FINAL Total budget_BOARDS 3x6_FoxMart" xfId="34"/>
    <cellStyle name="Iau?iue_CHARPRIC" xfId="35"/>
    <cellStyle name="Mark-up/W Days" xfId="36"/>
    <cellStyle name="Mark-up/W Days 2" xfId="37"/>
    <cellStyle name="Mark-up/W Days 2 2" xfId="38"/>
    <cellStyle name="NIC % cell" xfId="39"/>
    <cellStyle name="NIC % cell 2" xfId="40"/>
    <cellStyle name="NIC Calculation Cell" xfId="41"/>
    <cellStyle name="NIC Calculation Cell 2" xfId="42"/>
    <cellStyle name="NIC Calculation Cell 2 2" xfId="43"/>
    <cellStyle name="Non-entry Cell" xfId="44"/>
    <cellStyle name="Non-entry Cell 2" xfId="45"/>
    <cellStyle name="Non-entry Cell 2 2" xfId="46"/>
    <cellStyle name="Normal 2" xfId="155"/>
    <cellStyle name="Normal_! FINAL Total budget_BOARDS 3x6_FoxMart" xfId="47"/>
    <cellStyle name="Optional cell" xfId="48"/>
    <cellStyle name="Optional cell 2" xfId="49"/>
    <cellStyle name="Optional cell 2 2" xfId="50"/>
    <cellStyle name="Orig Calc Cell" xfId="51"/>
    <cellStyle name="Orig Calc Cell 2" xfId="52"/>
    <cellStyle name="Orig Entry cell" xfId="53"/>
    <cellStyle name="Orig Entry cell 2" xfId="54"/>
    <cellStyle name="Ouny?e [0]_CHARPRIC" xfId="55"/>
    <cellStyle name="Ouny?e_CHARPRIC" xfId="56"/>
    <cellStyle name="Standard_Pst_98 Arbeitsmappe" xfId="57"/>
    <cellStyle name="Stock entry cell" xfId="58"/>
    <cellStyle name="Stock entry cell 2" xfId="59"/>
    <cellStyle name="Stock entry cell 2 2" xfId="60"/>
    <cellStyle name="Stock feet/metres" xfId="61"/>
    <cellStyle name="Stock feet/metres 2" xfId="62"/>
    <cellStyle name="Stock feet/metres 2 2" xfId="63"/>
    <cellStyle name="Stock rate entry cell" xfId="64"/>
    <cellStyle name="Stock rate entry cell 2" xfId="65"/>
    <cellStyle name="TableStyleLight1" xfId="159"/>
    <cellStyle name="Text Calculation Cell" xfId="66"/>
    <cellStyle name="Text Calculation Cell 2" xfId="67"/>
    <cellStyle name="Text Calculation Cell 2 2" xfId="68"/>
    <cellStyle name="Text entry cell" xfId="69"/>
    <cellStyle name="Text entry cell 2" xfId="70"/>
    <cellStyle name="Text entry cell 2 2" xfId="71"/>
    <cellStyle name="Text Unit Cell" xfId="72"/>
    <cellStyle name="Text Unit Cell 2" xfId="73"/>
    <cellStyle name="Text Unit Cell 2 2" xfId="74"/>
    <cellStyle name="Total" xfId="75"/>
    <cellStyle name="Total 2" xfId="76"/>
    <cellStyle name="Total 2 2" xfId="77"/>
    <cellStyle name="Гиперссылка" xfId="1" builtinId="8"/>
    <cellStyle name="Денежный 2" xfId="78"/>
    <cellStyle name="Денежный 3" xfId="79"/>
    <cellStyle name="Денежный 4" xfId="80"/>
    <cellStyle name="Денежный 5" xfId="81"/>
    <cellStyle name="Заголовок" xfId="82"/>
    <cellStyle name="Заголовок 1 2" xfId="83"/>
    <cellStyle name="Личный" xfId="84"/>
    <cellStyle name="Обычный" xfId="0" builtinId="0"/>
    <cellStyle name="Обычный 10" xfId="85"/>
    <cellStyle name="Обычный 10 2" xfId="86"/>
    <cellStyle name="Обычный 11" xfId="87"/>
    <cellStyle name="Обычный 12" xfId="88"/>
    <cellStyle name="Обычный 13" xfId="89"/>
    <cellStyle name="Обычный 14" xfId="90"/>
    <cellStyle name="Обычный 15" xfId="91"/>
    <cellStyle name="Обычный 15 2" xfId="92"/>
    <cellStyle name="Обычный 16" xfId="93"/>
    <cellStyle name="Обычный 17" xfId="94"/>
    <cellStyle name="Обычный 18" xfId="95"/>
    <cellStyle name="Обычный 19" xfId="96"/>
    <cellStyle name="Обычный 2" xfId="4"/>
    <cellStyle name="Обычный 2 10" xfId="97"/>
    <cellStyle name="Обычный 2 2" xfId="98"/>
    <cellStyle name="Обычный 2 2 2" xfId="99"/>
    <cellStyle name="Обычный 2 2 2 10" xfId="100"/>
    <cellStyle name="Обычный 2 2 2 2" xfId="101"/>
    <cellStyle name="Обычный 2 2 2 2 2" xfId="102"/>
    <cellStyle name="Обычный 2 2 2 2 2 2" xfId="103"/>
    <cellStyle name="Обычный 2 2 2 2 3" xfId="104"/>
    <cellStyle name="Обычный 2 2 2 2 4" xfId="105"/>
    <cellStyle name="Обычный 2 2 2 2 5" xfId="106"/>
    <cellStyle name="Обычный 2 2 2 2 6" xfId="107"/>
    <cellStyle name="Обычный 2 2 2 2 7" xfId="108"/>
    <cellStyle name="Обычный 2 2 2 3" xfId="109"/>
    <cellStyle name="Обычный 2 2 2 4" xfId="110"/>
    <cellStyle name="Обычный 2 2 2 5" xfId="111"/>
    <cellStyle name="Обычный 2 2 2 6" xfId="112"/>
    <cellStyle name="Обычный 2 2 2 7" xfId="113"/>
    <cellStyle name="Обычный 2 2 2 8" xfId="114"/>
    <cellStyle name="Обычный 2 2 2 9" xfId="115"/>
    <cellStyle name="Обычный 2 2 3" xfId="116"/>
    <cellStyle name="Обычный 2 2 4" xfId="117"/>
    <cellStyle name="Обычный 2 2 5" xfId="118"/>
    <cellStyle name="Обычный 2 2 6" xfId="119"/>
    <cellStyle name="Обычный 2 2 7" xfId="120"/>
    <cellStyle name="Обычный 2 3" xfId="121"/>
    <cellStyle name="Обычный 2 3 2" xfId="160"/>
    <cellStyle name="Обычный 2 3 3" xfId="156"/>
    <cellStyle name="Обычный 2 4" xfId="122"/>
    <cellStyle name="Обычный 2 5" xfId="123"/>
    <cellStyle name="Обычный 2 6" xfId="124"/>
    <cellStyle name="Обычный 2 7" xfId="125"/>
    <cellStyle name="Обычный 2 8" xfId="126"/>
    <cellStyle name="Обычный 2 9" xfId="127"/>
    <cellStyle name="Обычный 20" xfId="128"/>
    <cellStyle name="Обычный 24" xfId="129"/>
    <cellStyle name="Обычный 24 2" xfId="130"/>
    <cellStyle name="Обычный 3" xfId="6"/>
    <cellStyle name="Обычный 3 2" xfId="7"/>
    <cellStyle name="Обычный 3 2 2" xfId="161"/>
    <cellStyle name="Обычный 3 3" xfId="131"/>
    <cellStyle name="Обычный 4" xfId="132"/>
    <cellStyle name="Обычный 4 2" xfId="133"/>
    <cellStyle name="Обычный 4 3" xfId="157"/>
    <cellStyle name="Обычный 5" xfId="134"/>
    <cellStyle name="Обычный 5 2" xfId="135"/>
    <cellStyle name="Обычный 5 3" xfId="136"/>
    <cellStyle name="Обычный 5 4" xfId="137"/>
    <cellStyle name="Обычный 6" xfId="138"/>
    <cellStyle name="Обычный 6 13" xfId="139"/>
    <cellStyle name="Обычный 6 2" xfId="140"/>
    <cellStyle name="Обычный 6 2 2" xfId="141"/>
    <cellStyle name="Обычный 7" xfId="142"/>
    <cellStyle name="Обычный 7 2" xfId="143"/>
    <cellStyle name="Обычный 8" xfId="144"/>
    <cellStyle name="Обычный 8 2" xfId="145"/>
    <cellStyle name="Обычный 9" xfId="146"/>
    <cellStyle name="Обычный 9 2" xfId="147"/>
    <cellStyle name="Обычный_1.3. Шаблон спецификации" xfId="3"/>
    <cellStyle name="Обычный_Лист1" xfId="158"/>
    <cellStyle name="Стиль 1" xfId="5"/>
    <cellStyle name="Стиль 1 2" xfId="148"/>
    <cellStyle name="Тысячи [0]_CHARPRIC" xfId="149"/>
    <cellStyle name="Тысячи(0)" xfId="150"/>
    <cellStyle name="Тысячи(0) 2" xfId="151"/>
    <cellStyle name="Тысячи_CHARPRIC" xfId="152"/>
    <cellStyle name="Упаковка" xfId="153"/>
    <cellStyle name="Упаковка 2" xfId="154"/>
    <cellStyle name="Финансовый" xfId="2" builtinId="3"/>
    <cellStyle name="Финансовый 2" xfId="8"/>
  </cellStyles>
  <dxfs count="30">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FFFFCC"/>
        </patternFill>
      </fill>
    </dxf>
    <dxf>
      <fill>
        <patternFill>
          <bgColor rgb="FFFFFFCC"/>
        </patternFill>
      </fill>
    </dxf>
    <dxf>
      <font>
        <color rgb="FFCCFFCC"/>
      </font>
    </dxf>
    <dxf>
      <fill>
        <patternFill>
          <bgColor rgb="FFFFFFCC"/>
        </patternFill>
      </fill>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gradientFill degree="180">
          <stop position="0">
            <color theme="0"/>
          </stop>
          <stop position="1">
            <color rgb="FFFFFF00"/>
          </stop>
        </gradientFill>
      </fill>
    </dxf>
  </dxfs>
  <tableStyles count="0" defaultTableStyle="TableStyleMedium2" defaultPivotStyle="PivotStyleMedium9"/>
  <colors>
    <mruColors>
      <color rgb="FF0000FF"/>
      <color rgb="FFCCFFCC"/>
      <color rgb="FFFFFF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860@foxtrot.ua" TargetMode="External"/><Relationship Id="rId1" Type="http://schemas.openxmlformats.org/officeDocument/2006/relationships/hyperlink" Target="http://www.foxtrotgroup.com.ua/uk/tender.html"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Y-JX28yoh2KuzpMx8dMIyx3cdc3CaNJ6/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showZeros="0" tabSelected="1" defaultGridColor="0" colorId="22" zoomScaleNormal="100" workbookViewId="0">
      <pane ySplit="1" topLeftCell="A2" activePane="bottomLeft" state="frozen"/>
      <selection activeCell="B21" sqref="B21"/>
      <selection pane="bottomLeft" activeCell="B2" sqref="B2"/>
    </sheetView>
  </sheetViews>
  <sheetFormatPr defaultColWidth="9.140625" defaultRowHeight="12.75"/>
  <cols>
    <col min="1" max="1" width="34.42578125" style="1" customWidth="1"/>
    <col min="2" max="2" width="84.7109375" style="1" customWidth="1"/>
    <col min="3" max="16384" width="9.140625" style="1"/>
  </cols>
  <sheetData>
    <row r="1" spans="1:2">
      <c r="A1" s="177" t="s">
        <v>2</v>
      </c>
      <c r="B1" s="178"/>
    </row>
    <row r="2" spans="1:2" ht="31.5">
      <c r="A2" s="179" t="s">
        <v>1028</v>
      </c>
      <c r="B2" s="123" t="s">
        <v>23</v>
      </c>
    </row>
    <row r="3" spans="1:2">
      <c r="A3" s="180"/>
      <c r="B3" s="3" t="s">
        <v>1061</v>
      </c>
    </row>
    <row r="4" spans="1:2">
      <c r="A4" s="180"/>
      <c r="B4" s="3" t="s">
        <v>979</v>
      </c>
    </row>
    <row r="5" spans="1:2">
      <c r="A5" s="180"/>
      <c r="B5" s="3" t="s">
        <v>980</v>
      </c>
    </row>
    <row r="6" spans="1:2">
      <c r="A6" s="180"/>
      <c r="B6" s="3" t="s">
        <v>981</v>
      </c>
    </row>
    <row r="7" spans="1:2" ht="25.5">
      <c r="A7" s="180"/>
      <c r="B7" s="3" t="s">
        <v>1082</v>
      </c>
    </row>
    <row r="8" spans="1:2" ht="15.75" customHeight="1">
      <c r="A8" s="181"/>
      <c r="B8" s="176" t="s">
        <v>1081</v>
      </c>
    </row>
    <row r="9" spans="1:2">
      <c r="A9" s="182" t="s">
        <v>1029</v>
      </c>
      <c r="B9" s="124" t="s">
        <v>1030</v>
      </c>
    </row>
    <row r="10" spans="1:2">
      <c r="A10" s="183"/>
      <c r="B10" s="124" t="s">
        <v>1031</v>
      </c>
    </row>
    <row r="11" spans="1:2">
      <c r="A11" s="184"/>
      <c r="B11" s="125" t="s">
        <v>1</v>
      </c>
    </row>
    <row r="12" spans="1:2">
      <c r="A12" s="185" t="s">
        <v>1032</v>
      </c>
      <c r="B12" s="126" t="s">
        <v>1033</v>
      </c>
    </row>
    <row r="13" spans="1:2">
      <c r="A13" s="186"/>
      <c r="B13" s="125" t="s">
        <v>1083</v>
      </c>
    </row>
    <row r="14" spans="1:2">
      <c r="A14" s="186"/>
      <c r="B14" s="127" t="s">
        <v>1034</v>
      </c>
    </row>
    <row r="15" spans="1:2">
      <c r="A15" s="186"/>
      <c r="B15" s="128" t="s">
        <v>1076</v>
      </c>
    </row>
    <row r="16" spans="1:2">
      <c r="A16" s="186"/>
      <c r="B16" s="128" t="s">
        <v>1077</v>
      </c>
    </row>
    <row r="17" spans="1:2">
      <c r="A17" s="186"/>
      <c r="B17" s="128" t="s">
        <v>1078</v>
      </c>
    </row>
    <row r="18" spans="1:2" ht="25.5">
      <c r="A18" s="186"/>
      <c r="B18" s="128" t="s">
        <v>1079</v>
      </c>
    </row>
    <row r="19" spans="1:2" ht="51">
      <c r="A19" s="186"/>
      <c r="B19" s="128" t="s">
        <v>1075</v>
      </c>
    </row>
    <row r="20" spans="1:2" ht="25.5">
      <c r="A20" s="186"/>
      <c r="B20" s="129" t="s">
        <v>1080</v>
      </c>
    </row>
    <row r="21" spans="1:2">
      <c r="A21" s="186"/>
      <c r="B21" s="129" t="s">
        <v>1035</v>
      </c>
    </row>
    <row r="22" spans="1:2">
      <c r="A22" s="186"/>
      <c r="B22" s="130" t="s">
        <v>1036</v>
      </c>
    </row>
    <row r="23" spans="1:2" ht="25.5">
      <c r="A23" s="186"/>
      <c r="B23" s="130" t="s">
        <v>1037</v>
      </c>
    </row>
    <row r="24" spans="1:2">
      <c r="A24" s="4"/>
      <c r="B24" s="130" t="s">
        <v>1038</v>
      </c>
    </row>
    <row r="25" spans="1:2">
      <c r="A25" s="131"/>
      <c r="B25" s="132"/>
    </row>
    <row r="26" spans="1:2">
      <c r="A26" s="182" t="s">
        <v>1039</v>
      </c>
      <c r="B26" s="133">
        <v>44393</v>
      </c>
    </row>
    <row r="27" spans="1:2" collapsed="1">
      <c r="A27" s="183"/>
      <c r="B27" s="124" t="s">
        <v>1040</v>
      </c>
    </row>
    <row r="28" spans="1:2" ht="38.25">
      <c r="A28" s="184"/>
      <c r="B28" s="134" t="s">
        <v>18</v>
      </c>
    </row>
    <row r="29" spans="1:2" ht="25.5">
      <c r="A29" s="187" t="s">
        <v>1041</v>
      </c>
      <c r="B29" s="135" t="s">
        <v>0</v>
      </c>
    </row>
    <row r="30" spans="1:2">
      <c r="A30" s="188"/>
      <c r="B30" s="136" t="s">
        <v>14</v>
      </c>
    </row>
    <row r="31" spans="1:2" ht="25.5">
      <c r="A31" s="189"/>
      <c r="B31" s="136" t="s">
        <v>1042</v>
      </c>
    </row>
    <row r="32" spans="1:2">
      <c r="A32" s="182" t="s">
        <v>1043</v>
      </c>
      <c r="B32" s="6" t="s">
        <v>207</v>
      </c>
    </row>
    <row r="33" spans="1:2" ht="25.5">
      <c r="A33" s="183"/>
      <c r="B33" s="7" t="s">
        <v>209</v>
      </c>
    </row>
    <row r="34" spans="1:2">
      <c r="A34" s="183"/>
      <c r="B34" s="7" t="s">
        <v>210</v>
      </c>
    </row>
    <row r="35" spans="1:2">
      <c r="A35" s="183"/>
      <c r="B35" s="7" t="s">
        <v>208</v>
      </c>
    </row>
    <row r="36" spans="1:2" ht="25.5">
      <c r="A36" s="184"/>
      <c r="B36" s="137" t="s">
        <v>20</v>
      </c>
    </row>
    <row r="37" spans="1:2" ht="25.5">
      <c r="A37" s="5" t="s">
        <v>1044</v>
      </c>
      <c r="B37" s="138" t="s">
        <v>1045</v>
      </c>
    </row>
    <row r="38" spans="1:2">
      <c r="A38" s="182" t="s">
        <v>1046</v>
      </c>
      <c r="B38" s="135" t="s">
        <v>1047</v>
      </c>
    </row>
    <row r="39" spans="1:2">
      <c r="A39" s="183"/>
      <c r="B39" s="139" t="s">
        <v>1048</v>
      </c>
    </row>
    <row r="40" spans="1:2">
      <c r="A40" s="184"/>
      <c r="B40" s="139" t="s">
        <v>1049</v>
      </c>
    </row>
    <row r="41" spans="1:2">
      <c r="A41" s="182" t="s">
        <v>1050</v>
      </c>
      <c r="B41" s="135" t="s">
        <v>1051</v>
      </c>
    </row>
    <row r="42" spans="1:2">
      <c r="A42" s="183"/>
      <c r="B42" s="139" t="s">
        <v>1052</v>
      </c>
    </row>
    <row r="43" spans="1:2">
      <c r="A43" s="183"/>
      <c r="B43" s="139" t="s">
        <v>1053</v>
      </c>
    </row>
    <row r="44" spans="1:2">
      <c r="A44" s="184"/>
      <c r="B44" s="140" t="s">
        <v>1054</v>
      </c>
    </row>
    <row r="45" spans="1:2" ht="25.5">
      <c r="A45" s="2" t="s">
        <v>1055</v>
      </c>
      <c r="B45" s="138" t="s">
        <v>1056</v>
      </c>
    </row>
    <row r="46" spans="1:2" ht="12.75" customHeight="1">
      <c r="A46" s="182" t="s">
        <v>1057</v>
      </c>
      <c r="B46" s="136" t="s">
        <v>1058</v>
      </c>
    </row>
    <row r="47" spans="1:2">
      <c r="A47" s="184"/>
      <c r="B47" s="141" t="s">
        <v>15</v>
      </c>
    </row>
    <row r="48" spans="1:2" ht="25.5">
      <c r="A48" s="5" t="s">
        <v>1059</v>
      </c>
      <c r="B48" s="134" t="s">
        <v>1060</v>
      </c>
    </row>
    <row r="70" ht="12.75" customHeight="1"/>
  </sheetData>
  <mergeCells count="10">
    <mergeCell ref="A29:A31"/>
    <mergeCell ref="A32:A36"/>
    <mergeCell ref="A38:A40"/>
    <mergeCell ref="A41:A44"/>
    <mergeCell ref="A46:A47"/>
    <mergeCell ref="A1:B1"/>
    <mergeCell ref="A2:A8"/>
    <mergeCell ref="A9:A11"/>
    <mergeCell ref="A12:A23"/>
    <mergeCell ref="A26:A28"/>
  </mergeCells>
  <conditionalFormatting sqref="B26">
    <cfRule type="containsBlanks" dxfId="29" priority="1">
      <formula>LEN(TRIM(B26))=0</formula>
    </cfRule>
  </conditionalFormatting>
  <hyperlinks>
    <hyperlink ref="B47" r:id="rId1"/>
    <hyperlink ref="B13" r:id="rId2"/>
    <hyperlink ref="B11" r:id="rId3"/>
    <hyperlink ref="B4" location="'Додаток 2'!A1" display="Адресна програма надана в Додатку 2."/>
    <hyperlink ref="B5" location="'Додаток 3'!A1" display="Перелік робіт і матеріалів надано в Додатку 3."/>
    <hyperlink ref="B6" location="'Додаток 4'!A1" display="Орієнтовні обсяги робіт надано у Додатку 4."/>
    <hyperlink ref="B3" location="'Додаток 1'!A1" display="Запит комерційної пропозиції та вимоги до предмету закупівлі надано в Додатку 1."/>
    <hyperlink ref="B8" r:id="rId4"/>
  </hyperlinks>
  <pageMargins left="0.27559055118110237" right="0.2" top="0.39370078740157483" bottom="0.39370078740157483" header="0.19685039370078741" footer="0.19685039370078741"/>
  <pageSetup paperSize="9" fitToHeight="0" orientation="portrait" r:id="rId5"/>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showGridLines="0" showZeros="0" defaultGridColor="0" colorId="22" zoomScaleNormal="100" workbookViewId="0">
      <pane xSplit="3" ySplit="3" topLeftCell="D70" activePane="bottomRight" state="frozen"/>
      <selection activeCell="B21" sqref="B21"/>
      <selection pane="topRight" activeCell="B21" sqref="B21"/>
      <selection pane="bottomLeft" activeCell="B21" sqref="B21"/>
      <selection pane="bottomRight" activeCell="B87" sqref="B87"/>
    </sheetView>
  </sheetViews>
  <sheetFormatPr defaultRowHeight="12.75"/>
  <cols>
    <col min="1" max="1" width="5.42578125" style="68" customWidth="1"/>
    <col min="2" max="2" width="111.140625" style="68" customWidth="1"/>
    <col min="3" max="3" width="15.140625" style="68" customWidth="1"/>
    <col min="4" max="4" width="42.7109375" style="69" customWidth="1"/>
    <col min="5" max="5" width="26.85546875" style="65" customWidth="1"/>
    <col min="6" max="6" width="9.28515625" style="56" customWidth="1"/>
    <col min="7" max="16384" width="9.140625" style="56"/>
  </cols>
  <sheetData>
    <row r="1" spans="1:5" ht="20.25" customHeight="1">
      <c r="A1" s="197" t="str">
        <f>IF($D$3=0,"Додаток 1. Запит комерційної пропозиції на закупівлю","Комерційна пропозиція на закупівлю")</f>
        <v>Додаток 1. Запит комерційної пропозиції на закупівлю</v>
      </c>
      <c r="B1" s="197"/>
      <c r="C1" s="197"/>
      <c r="D1" s="117" t="str">
        <f>IF($D$3=0,"Змінювати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1:5" s="57" customFormat="1">
      <c r="A2" s="198" t="str">
        <f>Документація!B2</f>
        <v>Виготовлення та обслуговування елементів зовнішньої і внутрішньої РІС-навігації</v>
      </c>
      <c r="B2" s="198"/>
      <c r="C2" s="198"/>
      <c r="D2" s="118" t="str">
        <f>IF($D$3=0,"Поля для заповнення промарковано кольором.","")</f>
        <v>Поля для заповнення промарковано кольором.</v>
      </c>
      <c r="E2" s="59"/>
    </row>
    <row r="3" spans="1:5" s="57" customFormat="1" ht="24" customHeight="1">
      <c r="A3" s="199" t="s">
        <v>3</v>
      </c>
      <c r="B3" s="199"/>
      <c r="C3" s="199"/>
      <c r="D3" s="58"/>
      <c r="E3" s="59"/>
    </row>
    <row r="4" spans="1:5" s="57" customFormat="1" ht="12.75" customHeight="1">
      <c r="A4" s="190" t="s">
        <v>211</v>
      </c>
      <c r="B4" s="190"/>
      <c r="C4" s="190"/>
      <c r="D4" s="60"/>
      <c r="E4" s="59"/>
    </row>
    <row r="5" spans="1:5" s="57" customFormat="1" ht="12.75" customHeight="1">
      <c r="A5" s="190" t="s">
        <v>4</v>
      </c>
      <c r="B5" s="190"/>
      <c r="C5" s="190"/>
      <c r="D5" s="60"/>
      <c r="E5" s="59"/>
    </row>
    <row r="6" spans="1:5" s="57" customFormat="1" ht="12.75" customHeight="1">
      <c r="A6" s="190" t="s">
        <v>5</v>
      </c>
      <c r="B6" s="190"/>
      <c r="C6" s="190"/>
      <c r="D6" s="61"/>
      <c r="E6" s="59"/>
    </row>
    <row r="7" spans="1:5" s="57" customFormat="1" ht="12.75" customHeight="1">
      <c r="A7" s="190" t="s">
        <v>6</v>
      </c>
      <c r="B7" s="190"/>
      <c r="C7" s="190"/>
      <c r="D7" s="60"/>
      <c r="E7" s="59"/>
    </row>
    <row r="8" spans="1:5" s="57" customFormat="1" ht="12.75" customHeight="1">
      <c r="A8" s="190" t="s">
        <v>7</v>
      </c>
      <c r="B8" s="190"/>
      <c r="C8" s="190"/>
      <c r="D8" s="60"/>
      <c r="E8" s="59"/>
    </row>
    <row r="9" spans="1:5" s="57" customFormat="1" ht="12.75" customHeight="1">
      <c r="A9" s="190" t="s">
        <v>13</v>
      </c>
      <c r="B9" s="190"/>
      <c r="C9" s="190"/>
      <c r="D9" s="61"/>
      <c r="E9" s="59"/>
    </row>
    <row r="10" spans="1:5" s="57" customFormat="1" ht="12.75" customHeight="1">
      <c r="A10" s="190" t="s">
        <v>8</v>
      </c>
      <c r="B10" s="190"/>
      <c r="C10" s="190"/>
      <c r="D10" s="60"/>
      <c r="E10" s="59"/>
    </row>
    <row r="11" spans="1:5" s="57" customFormat="1" ht="12.75" customHeight="1">
      <c r="A11" s="190" t="s">
        <v>10</v>
      </c>
      <c r="B11" s="190"/>
      <c r="C11" s="190"/>
      <c r="D11" s="61"/>
      <c r="E11" s="59"/>
    </row>
    <row r="12" spans="1:5" s="57" customFormat="1" ht="12.75" customHeight="1">
      <c r="A12" s="190" t="s">
        <v>11</v>
      </c>
      <c r="B12" s="190"/>
      <c r="C12" s="190"/>
      <c r="D12" s="62"/>
      <c r="E12" s="59"/>
    </row>
    <row r="13" spans="1:5" s="57" customFormat="1" ht="12.75" customHeight="1">
      <c r="A13" s="190" t="s">
        <v>19</v>
      </c>
      <c r="B13" s="190"/>
      <c r="C13" s="190"/>
      <c r="D13" s="63"/>
      <c r="E13" s="59"/>
    </row>
    <row r="14" spans="1:5" s="57" customFormat="1" ht="12.75" customHeight="1">
      <c r="A14" s="190" t="s">
        <v>16</v>
      </c>
      <c r="B14" s="190"/>
      <c r="C14" s="190"/>
      <c r="D14" s="63"/>
      <c r="E14" s="59"/>
    </row>
    <row r="15" spans="1:5" s="57" customFormat="1" ht="12.75" customHeight="1">
      <c r="A15" s="190" t="s">
        <v>9</v>
      </c>
      <c r="B15" s="190"/>
      <c r="C15" s="190"/>
      <c r="D15" s="63"/>
      <c r="E15" s="59"/>
    </row>
    <row r="16" spans="1:5" s="57" customFormat="1" ht="12.75" customHeight="1">
      <c r="A16" s="190" t="s">
        <v>12</v>
      </c>
      <c r="B16" s="190"/>
      <c r="C16" s="190"/>
      <c r="D16" s="63"/>
      <c r="E16" s="59"/>
    </row>
    <row r="17" spans="1:5" s="57" customFormat="1">
      <c r="A17" s="196" t="s">
        <v>160</v>
      </c>
      <c r="B17" s="196"/>
      <c r="C17" s="196"/>
      <c r="D17" s="110"/>
      <c r="E17" s="59"/>
    </row>
    <row r="18" spans="1:5" s="57" customFormat="1" ht="12.75" customHeight="1">
      <c r="A18" s="190" t="s">
        <v>17</v>
      </c>
      <c r="B18" s="190"/>
      <c r="C18" s="190"/>
      <c r="D18" s="63"/>
      <c r="E18" s="59"/>
    </row>
    <row r="19" spans="1:5" ht="12.75" customHeight="1">
      <c r="A19" s="193" t="s">
        <v>88</v>
      </c>
      <c r="B19" s="193"/>
      <c r="C19" s="193"/>
      <c r="D19" s="64"/>
    </row>
    <row r="20" spans="1:5" s="57" customFormat="1" ht="12.75" customHeight="1">
      <c r="A20" s="190" t="s">
        <v>212</v>
      </c>
      <c r="B20" s="190"/>
      <c r="C20" s="190"/>
      <c r="D20" s="63"/>
      <c r="E20" s="59"/>
    </row>
    <row r="21" spans="1:5" s="57" customFormat="1" ht="12.75" customHeight="1">
      <c r="A21" s="190" t="s">
        <v>157</v>
      </c>
      <c r="B21" s="190"/>
      <c r="C21" s="190"/>
      <c r="D21" s="63"/>
      <c r="E21" s="59"/>
    </row>
    <row r="22" spans="1:5" s="57" customFormat="1" ht="12.75" customHeight="1">
      <c r="A22" s="190" t="s">
        <v>206</v>
      </c>
      <c r="B22" s="190"/>
      <c r="C22" s="190"/>
      <c r="D22" s="63"/>
      <c r="E22" s="59"/>
    </row>
    <row r="23" spans="1:5" s="57" customFormat="1" ht="12.75" customHeight="1">
      <c r="A23" s="190" t="s">
        <v>205</v>
      </c>
      <c r="B23" s="190"/>
      <c r="C23" s="190"/>
      <c r="D23" s="63"/>
      <c r="E23" s="59"/>
    </row>
    <row r="24" spans="1:5" s="57" customFormat="1" ht="12.75" customHeight="1">
      <c r="A24" s="190" t="s">
        <v>213</v>
      </c>
      <c r="B24" s="190"/>
      <c r="C24" s="190"/>
      <c r="D24" s="63"/>
      <c r="E24" s="59"/>
    </row>
    <row r="25" spans="1:5" s="57" customFormat="1">
      <c r="A25" s="196" t="s">
        <v>163</v>
      </c>
      <c r="B25" s="196"/>
      <c r="C25" s="196"/>
      <c r="D25" s="110"/>
      <c r="E25" s="59"/>
    </row>
    <row r="26" spans="1:5" s="57" customFormat="1" ht="26.25" customHeight="1">
      <c r="A26" s="191" t="s">
        <v>984</v>
      </c>
      <c r="B26" s="191"/>
      <c r="C26" s="191"/>
      <c r="D26" s="63"/>
      <c r="E26" s="59"/>
    </row>
    <row r="27" spans="1:5" s="57" customFormat="1" ht="25.5" customHeight="1">
      <c r="A27" s="191" t="s">
        <v>985</v>
      </c>
      <c r="B27" s="191"/>
      <c r="C27" s="191"/>
      <c r="D27" s="63"/>
      <c r="E27" s="59"/>
    </row>
    <row r="28" spans="1:5" s="57" customFormat="1" ht="12.75" customHeight="1">
      <c r="A28" s="190" t="s">
        <v>986</v>
      </c>
      <c r="B28" s="190"/>
      <c r="C28" s="190"/>
      <c r="D28" s="63"/>
      <c r="E28" s="59"/>
    </row>
    <row r="29" spans="1:5" s="57" customFormat="1" ht="12.75" customHeight="1">
      <c r="A29" s="190" t="s">
        <v>987</v>
      </c>
      <c r="B29" s="190"/>
      <c r="C29" s="190"/>
      <c r="D29" s="63"/>
      <c r="E29" s="59"/>
    </row>
    <row r="30" spans="1:5" s="57" customFormat="1" ht="25.5" customHeight="1">
      <c r="A30" s="190" t="s">
        <v>988</v>
      </c>
      <c r="B30" s="190"/>
      <c r="C30" s="190"/>
      <c r="D30" s="63"/>
      <c r="E30" s="59"/>
    </row>
    <row r="31" spans="1:5" s="57" customFormat="1" ht="25.5" customHeight="1">
      <c r="A31" s="190" t="s">
        <v>989</v>
      </c>
      <c r="B31" s="190"/>
      <c r="C31" s="190"/>
      <c r="D31" s="63"/>
      <c r="E31" s="59"/>
    </row>
    <row r="32" spans="1:5" s="57" customFormat="1" ht="25.5" customHeight="1">
      <c r="A32" s="190" t="s">
        <v>990</v>
      </c>
      <c r="B32" s="190"/>
      <c r="C32" s="190"/>
      <c r="D32" s="63"/>
      <c r="E32" s="59"/>
    </row>
    <row r="33" spans="1:5" s="57" customFormat="1" ht="25.5" customHeight="1">
      <c r="A33" s="191" t="s">
        <v>991</v>
      </c>
      <c r="B33" s="191"/>
      <c r="C33" s="191"/>
      <c r="D33" s="63"/>
      <c r="E33" s="59"/>
    </row>
    <row r="34" spans="1:5" s="57" customFormat="1">
      <c r="A34" s="196" t="s">
        <v>204</v>
      </c>
      <c r="B34" s="196"/>
      <c r="C34" s="196"/>
      <c r="D34" s="110"/>
      <c r="E34" s="59"/>
    </row>
    <row r="35" spans="1:5" s="57" customFormat="1" ht="12.75" customHeight="1">
      <c r="A35" s="190" t="s">
        <v>992</v>
      </c>
      <c r="B35" s="190"/>
      <c r="C35" s="190"/>
      <c r="D35" s="63"/>
      <c r="E35" s="59"/>
    </row>
    <row r="36" spans="1:5" s="57" customFormat="1" ht="25.5" customHeight="1">
      <c r="A36" s="190" t="s">
        <v>993</v>
      </c>
      <c r="B36" s="190"/>
      <c r="C36" s="190"/>
      <c r="D36" s="63"/>
      <c r="E36" s="59"/>
    </row>
    <row r="37" spans="1:5" s="57" customFormat="1" ht="36" customHeight="1">
      <c r="A37" s="190" t="s">
        <v>994</v>
      </c>
      <c r="B37" s="190"/>
      <c r="C37" s="190"/>
      <c r="D37" s="63"/>
      <c r="E37" s="59"/>
    </row>
    <row r="38" spans="1:5" s="57" customFormat="1" ht="36" customHeight="1">
      <c r="A38" s="190" t="s">
        <v>995</v>
      </c>
      <c r="B38" s="190"/>
      <c r="C38" s="190"/>
      <c r="D38" s="63"/>
      <c r="E38" s="59"/>
    </row>
    <row r="39" spans="1:5" s="57" customFormat="1" ht="25.5" customHeight="1">
      <c r="A39" s="190" t="s">
        <v>996</v>
      </c>
      <c r="B39" s="190"/>
      <c r="C39" s="190"/>
      <c r="D39" s="63"/>
      <c r="E39" s="59"/>
    </row>
    <row r="40" spans="1:5" s="57" customFormat="1" ht="38.25" customHeight="1">
      <c r="A40" s="195" t="s">
        <v>997</v>
      </c>
      <c r="B40" s="195"/>
      <c r="C40" s="195"/>
      <c r="D40" s="63"/>
      <c r="E40" s="59"/>
    </row>
    <row r="41" spans="1:5" s="57" customFormat="1" ht="25.5" customHeight="1">
      <c r="A41" s="190" t="s">
        <v>998</v>
      </c>
      <c r="B41" s="190"/>
      <c r="C41" s="190"/>
      <c r="D41" s="63"/>
      <c r="E41" s="59"/>
    </row>
    <row r="42" spans="1:5" s="57" customFormat="1" ht="24" customHeight="1">
      <c r="A42" s="190" t="s">
        <v>999</v>
      </c>
      <c r="B42" s="190"/>
      <c r="C42" s="190"/>
      <c r="D42" s="63"/>
      <c r="E42" s="59"/>
    </row>
    <row r="43" spans="1:5" s="57" customFormat="1" ht="25.5" customHeight="1">
      <c r="A43" s="190" t="s">
        <v>1000</v>
      </c>
      <c r="B43" s="190"/>
      <c r="C43" s="190"/>
      <c r="D43" s="63"/>
      <c r="E43" s="59"/>
    </row>
    <row r="44" spans="1:5" s="57" customFormat="1" ht="25.5" customHeight="1">
      <c r="A44" s="190" t="s">
        <v>1001</v>
      </c>
      <c r="B44" s="190"/>
      <c r="C44" s="190"/>
      <c r="D44" s="63"/>
      <c r="E44" s="59"/>
    </row>
    <row r="45" spans="1:5" s="57" customFormat="1" ht="36" customHeight="1">
      <c r="A45" s="191" t="s">
        <v>1027</v>
      </c>
      <c r="B45" s="191"/>
      <c r="C45" s="191"/>
      <c r="D45" s="63"/>
      <c r="E45" s="59"/>
    </row>
    <row r="46" spans="1:5" s="57" customFormat="1" ht="24" customHeight="1">
      <c r="A46" s="190" t="s">
        <v>1002</v>
      </c>
      <c r="B46" s="190"/>
      <c r="C46" s="190"/>
      <c r="D46" s="63"/>
      <c r="E46" s="59"/>
    </row>
    <row r="47" spans="1:5" s="57" customFormat="1" ht="25.5" customHeight="1">
      <c r="A47" s="190" t="s">
        <v>1003</v>
      </c>
      <c r="B47" s="190"/>
      <c r="C47" s="190"/>
      <c r="D47" s="63"/>
      <c r="E47" s="59"/>
    </row>
    <row r="48" spans="1:5" s="57" customFormat="1" ht="25.5" customHeight="1">
      <c r="A48" s="190" t="s">
        <v>1004</v>
      </c>
      <c r="B48" s="190"/>
      <c r="C48" s="190"/>
      <c r="D48" s="63"/>
      <c r="E48" s="59"/>
    </row>
    <row r="49" spans="1:5" s="57" customFormat="1" ht="25.5" customHeight="1">
      <c r="A49" s="190" t="s">
        <v>1005</v>
      </c>
      <c r="B49" s="190"/>
      <c r="C49" s="190"/>
      <c r="D49" s="63"/>
      <c r="E49" s="59"/>
    </row>
    <row r="50" spans="1:5" s="57" customFormat="1" ht="12.75" customHeight="1">
      <c r="A50" s="190" t="s">
        <v>1006</v>
      </c>
      <c r="B50" s="190"/>
      <c r="C50" s="190"/>
      <c r="D50" s="63"/>
      <c r="E50" s="59"/>
    </row>
    <row r="51" spans="1:5" s="57" customFormat="1" ht="12.75" customHeight="1">
      <c r="A51" s="190" t="s">
        <v>1007</v>
      </c>
      <c r="B51" s="190"/>
      <c r="C51" s="190"/>
      <c r="D51" s="63"/>
      <c r="E51" s="59"/>
    </row>
    <row r="52" spans="1:5" s="57" customFormat="1" ht="25.5" customHeight="1">
      <c r="A52" s="190" t="s">
        <v>1008</v>
      </c>
      <c r="B52" s="190"/>
      <c r="C52" s="190"/>
      <c r="D52" s="63"/>
      <c r="E52" s="59"/>
    </row>
    <row r="53" spans="1:5" s="57" customFormat="1" ht="25.5" customHeight="1">
      <c r="A53" s="194" t="s">
        <v>1009</v>
      </c>
      <c r="B53" s="194"/>
      <c r="C53" s="194"/>
      <c r="D53" s="63"/>
      <c r="E53" s="59"/>
    </row>
    <row r="54" spans="1:5" s="57" customFormat="1" ht="25.5" customHeight="1">
      <c r="A54" s="194" t="s">
        <v>1010</v>
      </c>
      <c r="B54" s="194"/>
      <c r="C54" s="194"/>
      <c r="D54" s="63"/>
      <c r="E54" s="59"/>
    </row>
    <row r="55" spans="1:5" s="57" customFormat="1">
      <c r="A55" s="196" t="s">
        <v>161</v>
      </c>
      <c r="B55" s="196"/>
      <c r="C55" s="196"/>
      <c r="D55" s="110"/>
      <c r="E55" s="59"/>
    </row>
    <row r="56" spans="1:5" s="57" customFormat="1" ht="12.75" customHeight="1">
      <c r="A56" s="190" t="s">
        <v>1011</v>
      </c>
      <c r="B56" s="190"/>
      <c r="C56" s="190"/>
      <c r="D56" s="63"/>
      <c r="E56" s="59"/>
    </row>
    <row r="57" spans="1:5" s="57" customFormat="1" ht="12.75" customHeight="1">
      <c r="A57" s="190" t="s">
        <v>1012</v>
      </c>
      <c r="B57" s="190"/>
      <c r="C57" s="190"/>
      <c r="D57" s="63"/>
      <c r="E57" s="59"/>
    </row>
    <row r="58" spans="1:5" s="57" customFormat="1" ht="12.75" customHeight="1">
      <c r="A58" s="190" t="s">
        <v>1013</v>
      </c>
      <c r="B58" s="190"/>
      <c r="C58" s="190"/>
      <c r="D58" s="63"/>
      <c r="E58" s="59"/>
    </row>
    <row r="59" spans="1:5" s="57" customFormat="1" ht="12.75" customHeight="1">
      <c r="A59" s="190" t="s">
        <v>1014</v>
      </c>
      <c r="B59" s="190"/>
      <c r="C59" s="190"/>
      <c r="D59" s="63"/>
      <c r="E59" s="59"/>
    </row>
    <row r="60" spans="1:5" s="57" customFormat="1" ht="12.75" customHeight="1">
      <c r="A60" s="190" t="s">
        <v>1015</v>
      </c>
      <c r="B60" s="190"/>
      <c r="C60" s="190"/>
      <c r="D60" s="63"/>
      <c r="E60" s="59"/>
    </row>
    <row r="61" spans="1:5" s="57" customFormat="1" ht="12.75" customHeight="1">
      <c r="A61" s="195" t="s">
        <v>1016</v>
      </c>
      <c r="B61" s="195"/>
      <c r="C61" s="195"/>
      <c r="D61" s="63"/>
      <c r="E61" s="59"/>
    </row>
    <row r="62" spans="1:5" s="57" customFormat="1" ht="12.75" customHeight="1">
      <c r="A62" s="195" t="s">
        <v>1017</v>
      </c>
      <c r="B62" s="195"/>
      <c r="C62" s="195"/>
      <c r="D62" s="63"/>
      <c r="E62" s="59"/>
    </row>
    <row r="63" spans="1:5" s="57" customFormat="1" ht="12.75" customHeight="1">
      <c r="A63" s="195" t="s">
        <v>1018</v>
      </c>
      <c r="B63" s="195"/>
      <c r="C63" s="195"/>
      <c r="D63" s="63"/>
      <c r="E63" s="59"/>
    </row>
    <row r="64" spans="1:5" s="57" customFormat="1" ht="25.5" customHeight="1">
      <c r="A64" s="200" t="s">
        <v>1019</v>
      </c>
      <c r="B64" s="200"/>
      <c r="C64" s="200"/>
      <c r="D64" s="63"/>
      <c r="E64" s="59"/>
    </row>
    <row r="65" spans="1:5" s="57" customFormat="1" ht="24" customHeight="1">
      <c r="A65" s="191" t="s">
        <v>1020</v>
      </c>
      <c r="B65" s="191"/>
      <c r="C65" s="191"/>
      <c r="D65" s="63"/>
      <c r="E65" s="59"/>
    </row>
    <row r="66" spans="1:5" s="57" customFormat="1">
      <c r="A66" s="196" t="s">
        <v>158</v>
      </c>
      <c r="B66" s="196"/>
      <c r="C66" s="196"/>
      <c r="D66" s="110"/>
      <c r="E66" s="59"/>
    </row>
    <row r="67" spans="1:5" ht="38.25" customHeight="1">
      <c r="A67" s="193" t="s">
        <v>1021</v>
      </c>
      <c r="B67" s="193"/>
      <c r="C67" s="193"/>
      <c r="D67" s="60"/>
    </row>
    <row r="68" spans="1:5" s="57" customFormat="1" ht="25.5" customHeight="1">
      <c r="A68" s="194" t="s">
        <v>1022</v>
      </c>
      <c r="B68" s="194"/>
      <c r="C68" s="194"/>
      <c r="D68" s="63"/>
      <c r="E68" s="59"/>
    </row>
    <row r="69" spans="1:5" s="57" customFormat="1" ht="25.5" customHeight="1">
      <c r="A69" s="194" t="s">
        <v>1023</v>
      </c>
      <c r="B69" s="194"/>
      <c r="C69" s="194"/>
      <c r="D69" s="63"/>
      <c r="E69" s="59"/>
    </row>
    <row r="70" spans="1:5" s="57" customFormat="1" ht="25.5" customHeight="1">
      <c r="A70" s="194" t="s">
        <v>1024</v>
      </c>
      <c r="B70" s="194"/>
      <c r="C70" s="194"/>
      <c r="D70" s="63"/>
      <c r="E70" s="59"/>
    </row>
    <row r="71" spans="1:5" s="57" customFormat="1" ht="12.75" customHeight="1">
      <c r="A71" s="194" t="s">
        <v>1025</v>
      </c>
      <c r="B71" s="194"/>
      <c r="C71" s="194"/>
      <c r="D71" s="63"/>
      <c r="E71" s="59"/>
    </row>
    <row r="72" spans="1:5" s="57" customFormat="1">
      <c r="A72" s="196" t="s">
        <v>159</v>
      </c>
      <c r="B72" s="196"/>
      <c r="C72" s="196"/>
      <c r="D72" s="110"/>
      <c r="E72" s="59"/>
    </row>
    <row r="73" spans="1:5" ht="24" customHeight="1">
      <c r="A73" s="193" t="s">
        <v>1026</v>
      </c>
      <c r="B73" s="193"/>
      <c r="C73" s="193"/>
      <c r="D73" s="60"/>
    </row>
    <row r="74" spans="1:5" ht="25.5" customHeight="1">
      <c r="A74" s="193" t="s">
        <v>165</v>
      </c>
      <c r="B74" s="193"/>
      <c r="C74" s="193"/>
      <c r="D74" s="60"/>
    </row>
    <row r="75" spans="1:5" ht="12.75" customHeight="1">
      <c r="A75" s="192" t="s">
        <v>977</v>
      </c>
      <c r="B75" s="192"/>
      <c r="C75" s="192"/>
      <c r="D75" s="60"/>
    </row>
    <row r="76" spans="1:5" ht="12.75" customHeight="1">
      <c r="A76" s="192" t="s">
        <v>978</v>
      </c>
      <c r="B76" s="192"/>
      <c r="C76" s="192"/>
      <c r="D76" s="60"/>
    </row>
    <row r="77" spans="1:5" ht="12.75" customHeight="1">
      <c r="A77" s="192" t="s">
        <v>22</v>
      </c>
      <c r="B77" s="192"/>
      <c r="C77" s="192"/>
      <c r="D77" s="60"/>
    </row>
    <row r="78" spans="1:5" ht="12.75" customHeight="1">
      <c r="A78" s="192" t="s">
        <v>156</v>
      </c>
      <c r="B78" s="192"/>
      <c r="C78" s="192"/>
      <c r="D78" s="60"/>
    </row>
    <row r="79" spans="1:5" ht="12.75" customHeight="1">
      <c r="A79" s="192" t="s">
        <v>164</v>
      </c>
      <c r="B79" s="192"/>
      <c r="C79" s="192"/>
      <c r="D79" s="60"/>
    </row>
    <row r="80" spans="1:5" s="57" customFormat="1">
      <c r="A80" s="196" t="s">
        <v>162</v>
      </c>
      <c r="B80" s="196"/>
      <c r="C80" s="196"/>
      <c r="D80" s="110"/>
      <c r="E80" s="59"/>
    </row>
    <row r="81" spans="1:5">
      <c r="A81" s="115" t="s">
        <v>80</v>
      </c>
      <c r="B81" s="115" t="s">
        <v>81</v>
      </c>
      <c r="C81" s="115" t="s">
        <v>21</v>
      </c>
      <c r="D81" s="116" t="s">
        <v>82</v>
      </c>
      <c r="E81" s="59"/>
    </row>
    <row r="82" spans="1:5">
      <c r="A82" s="66">
        <v>1</v>
      </c>
      <c r="B82" s="111" t="s">
        <v>83</v>
      </c>
      <c r="C82" s="112">
        <v>14</v>
      </c>
      <c r="D82" s="113">
        <f>'Додаток 4'!$J$108*$C82</f>
        <v>0</v>
      </c>
      <c r="E82" s="59"/>
    </row>
    <row r="83" spans="1:5">
      <c r="A83" s="66">
        <v>2</v>
      </c>
      <c r="B83" s="111" t="s">
        <v>84</v>
      </c>
      <c r="C83" s="112">
        <v>20</v>
      </c>
      <c r="D83" s="113">
        <f>'Додаток 4'!$J$125*$C83</f>
        <v>0</v>
      </c>
      <c r="E83" s="59"/>
    </row>
    <row r="84" spans="1:5">
      <c r="A84" s="66">
        <v>3</v>
      </c>
      <c r="B84" s="111" t="s">
        <v>85</v>
      </c>
      <c r="C84" s="112">
        <v>34</v>
      </c>
      <c r="D84" s="113">
        <f>'Додаток 4'!$J$208*$C84</f>
        <v>0</v>
      </c>
      <c r="E84" s="59"/>
    </row>
    <row r="85" spans="1:5">
      <c r="A85" s="66">
        <v>4</v>
      </c>
      <c r="B85" s="111" t="s">
        <v>86</v>
      </c>
      <c r="C85" s="112">
        <v>15</v>
      </c>
      <c r="D85" s="113">
        <f>'Додаток 4'!$J$230*$C85</f>
        <v>0</v>
      </c>
      <c r="E85" s="59"/>
    </row>
    <row r="86" spans="1:5">
      <c r="A86" s="66">
        <v>5</v>
      </c>
      <c r="B86" s="111" t="s">
        <v>87</v>
      </c>
      <c r="C86" s="112">
        <v>15</v>
      </c>
      <c r="D86" s="113">
        <f>'Додаток 4'!$J$239*$C86</f>
        <v>0</v>
      </c>
      <c r="E86" s="59"/>
    </row>
    <row r="87" spans="1:5">
      <c r="A87" s="66" t="s">
        <v>171</v>
      </c>
      <c r="B87" s="111" t="s">
        <v>167</v>
      </c>
      <c r="C87" s="112">
        <v>30</v>
      </c>
      <c r="D87" s="113">
        <f>'Додаток 4'!$J$251*$C87</f>
        <v>0</v>
      </c>
      <c r="E87" s="59"/>
    </row>
    <row r="88" spans="1:5">
      <c r="A88" s="66" t="s">
        <v>172</v>
      </c>
      <c r="B88" s="111" t="s">
        <v>168</v>
      </c>
      <c r="C88" s="112">
        <v>80</v>
      </c>
      <c r="D88" s="113">
        <f>'Додаток 4'!$J$257*$C88</f>
        <v>0</v>
      </c>
      <c r="E88" s="59"/>
    </row>
    <row r="89" spans="1:5">
      <c r="A89" s="66" t="s">
        <v>173</v>
      </c>
      <c r="B89" s="111" t="s">
        <v>169</v>
      </c>
      <c r="C89" s="112">
        <v>15</v>
      </c>
      <c r="D89" s="113">
        <f>'Додаток 4'!$J$274*$C89</f>
        <v>0</v>
      </c>
      <c r="E89" s="59"/>
    </row>
    <row r="90" spans="1:5">
      <c r="A90" s="66" t="s">
        <v>174</v>
      </c>
      <c r="B90" s="111" t="s">
        <v>170</v>
      </c>
      <c r="C90" s="112">
        <v>30</v>
      </c>
      <c r="D90" s="113">
        <f>'Додаток 4'!$J$280*$C90</f>
        <v>0</v>
      </c>
      <c r="E90" s="59"/>
    </row>
    <row r="91" spans="1:5" s="67" customFormat="1" ht="15.75" customHeight="1">
      <c r="A91" s="169"/>
      <c r="B91" s="170"/>
      <c r="C91" s="171" t="s">
        <v>976</v>
      </c>
      <c r="D91" s="172">
        <f>SUM(D82:D90)</f>
        <v>0</v>
      </c>
      <c r="E91" s="114" t="str">
        <f t="shared" ref="E91" si="0">IF(SUM(E92:E94)&lt;&gt;0,"Для корректного відображення ПДВ, ціна в грн. з ПДВ має бути кратною 0,06","")</f>
        <v/>
      </c>
    </row>
    <row r="92" spans="1:5" ht="15.75" customHeight="1"/>
    <row r="93" spans="1:5" ht="15.75" customHeight="1"/>
    <row r="94" spans="1:5" ht="12.75" customHeight="1">
      <c r="E94" s="70"/>
    </row>
    <row r="95" spans="1:5" ht="12.75" customHeight="1">
      <c r="D95" s="71"/>
    </row>
    <row r="96" spans="1:5" ht="12.75" customHeight="1"/>
    <row r="97" ht="12.75" customHeight="1"/>
  </sheetData>
  <sheetProtection algorithmName="SHA-512" hashValue="VTXmUmPfZsz4QcGvPUlS/Q3BF3nk5a7xjCRjUivLDT+D2fSfWGfanE3Gaji2MX8Afu0CWrjs7ncb6aSZLKU4xw==" saltValue="rvu5v2UK9ZZ/Ia+BxpkzaA==" spinCount="100000" sheet="1" formatCells="0" formatColumns="0" formatRows="0" autoFilter="0" pivotTables="0"/>
  <protectedRanges>
    <protectedRange sqref="D92:D111" name="Диапазон2"/>
    <protectedRange sqref="D3:D79" name="Диапазон1"/>
  </protectedRanges>
  <mergeCells count="80">
    <mergeCell ref="A17:C17"/>
    <mergeCell ref="A72:C72"/>
    <mergeCell ref="A64:C64"/>
    <mergeCell ref="A65:C65"/>
    <mergeCell ref="A66:C66"/>
    <mergeCell ref="A25:C25"/>
    <mergeCell ref="A33:C33"/>
    <mergeCell ref="A31:C31"/>
    <mergeCell ref="A32:C32"/>
    <mergeCell ref="A62:C62"/>
    <mergeCell ref="A63:C63"/>
    <mergeCell ref="A38:C38"/>
    <mergeCell ref="A70:C70"/>
    <mergeCell ref="A23:C23"/>
    <mergeCell ref="A22:C22"/>
    <mergeCell ref="A24:C24"/>
    <mergeCell ref="A53:C53"/>
    <mergeCell ref="A35:C35"/>
    <mergeCell ref="A34:C34"/>
    <mergeCell ref="A36:C36"/>
    <mergeCell ref="A29:C29"/>
    <mergeCell ref="A43:C43"/>
    <mergeCell ref="A44:C44"/>
    <mergeCell ref="A49:C49"/>
    <mergeCell ref="A45:C45"/>
    <mergeCell ref="A51:C51"/>
    <mergeCell ref="A52:C52"/>
    <mergeCell ref="A27:C27"/>
    <mergeCell ref="A20:C20"/>
    <mergeCell ref="A28:C28"/>
    <mergeCell ref="A30:C30"/>
    <mergeCell ref="A6:C6"/>
    <mergeCell ref="A7:C7"/>
    <mergeCell ref="A8:C8"/>
    <mergeCell ref="A9:C9"/>
    <mergeCell ref="A10:C10"/>
    <mergeCell ref="A11:C11"/>
    <mergeCell ref="A12:C12"/>
    <mergeCell ref="A13:C13"/>
    <mergeCell ref="A14:C14"/>
    <mergeCell ref="A15:C15"/>
    <mergeCell ref="A16:C16"/>
    <mergeCell ref="A18:C18"/>
    <mergeCell ref="A1:C1"/>
    <mergeCell ref="A2:C2"/>
    <mergeCell ref="A3:C3"/>
    <mergeCell ref="A4:C4"/>
    <mergeCell ref="A5:C5"/>
    <mergeCell ref="A80:C80"/>
    <mergeCell ref="A60:C60"/>
    <mergeCell ref="A39:C39"/>
    <mergeCell ref="A40:C40"/>
    <mergeCell ref="A71:C71"/>
    <mergeCell ref="A59:C59"/>
    <mergeCell ref="A57:C57"/>
    <mergeCell ref="A41:C41"/>
    <mergeCell ref="A42:C42"/>
    <mergeCell ref="A46:C46"/>
    <mergeCell ref="A47:C47"/>
    <mergeCell ref="A48:C48"/>
    <mergeCell ref="A54:C54"/>
    <mergeCell ref="A55:C55"/>
    <mergeCell ref="A56:C56"/>
    <mergeCell ref="A50:C50"/>
    <mergeCell ref="A21:C21"/>
    <mergeCell ref="A26:C26"/>
    <mergeCell ref="A37:C37"/>
    <mergeCell ref="A79:C79"/>
    <mergeCell ref="A19:C19"/>
    <mergeCell ref="A76:C76"/>
    <mergeCell ref="A77:C77"/>
    <mergeCell ref="A78:C78"/>
    <mergeCell ref="A68:C68"/>
    <mergeCell ref="A73:C73"/>
    <mergeCell ref="A74:C74"/>
    <mergeCell ref="A75:C75"/>
    <mergeCell ref="A67:C67"/>
    <mergeCell ref="A69:C69"/>
    <mergeCell ref="A61:C61"/>
    <mergeCell ref="A58:C58"/>
  </mergeCells>
  <conditionalFormatting sqref="E91">
    <cfRule type="notContainsBlanks" dxfId="28" priority="27">
      <formula>LEN(TRIM(E91))&gt;0</formula>
    </cfRule>
  </conditionalFormatting>
  <conditionalFormatting sqref="D3:D16 D18:D24 D26:D33 D35:D54 D56:D65 D67:D71 D73:D79">
    <cfRule type="containsBlanks" dxfId="27" priority="28">
      <formula>LEN(TRIM(D3))=0</formula>
    </cfRule>
  </conditionalFormatting>
  <conditionalFormatting sqref="D91">
    <cfRule type="cellIs" dxfId="26" priority="1" operator="equal">
      <formula>0</formula>
    </cfRule>
  </conditionalFormatting>
  <dataValidations count="1">
    <dataValidation type="decimal" operator="greaterThanOrEqual" allowBlank="1" showInputMessage="1" showErrorMessage="1" sqref="D19 D82:D90">
      <formula1>0</formula1>
    </dataValidation>
  </dataValidations>
  <pageMargins left="0.27559055118110237" right="0.19685039370078741" top="0.19685039370078741" bottom="0.35433070866141736" header="0.19685039370078741" footer="0.19685039370078741"/>
  <pageSetup paperSize="9" scale="81" fitToHeight="0" orientation="landscape" r:id="rId1"/>
  <headerFooter>
    <oddFooter>&amp;L&amp;"+,обычный"&amp;10&amp;K01+046Лист &amp;P з &amp;N листів&amp;R&amp;"+,обычный"&amp;10&amp;K01+048&amp;F</oddFooter>
  </headerFooter>
  <rowBreaks count="1" manualBreakCount="1">
    <brk id="7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showZeros="0" defaultGridColor="0" colorId="22" workbookViewId="0">
      <pane xSplit="1" ySplit="2" topLeftCell="B3" activePane="bottomRight" state="frozen"/>
      <selection activeCell="B21" sqref="B21"/>
      <selection pane="topRight" activeCell="B21" sqref="B21"/>
      <selection pane="bottomLeft" activeCell="B21" sqref="B21"/>
      <selection pane="bottomRight" activeCell="D3" sqref="D3"/>
    </sheetView>
  </sheetViews>
  <sheetFormatPr defaultRowHeight="12.75"/>
  <cols>
    <col min="1" max="2" width="22.42578125" style="74" bestFit="1" customWidth="1"/>
    <col min="3" max="3" width="10.140625" style="75" customWidth="1"/>
    <col min="4" max="4" width="20.7109375" style="74" customWidth="1"/>
    <col min="5" max="16384" width="9.140625" style="74"/>
  </cols>
  <sheetData>
    <row r="1" spans="1:5" s="72" customFormat="1">
      <c r="A1" s="76" t="s">
        <v>175</v>
      </c>
      <c r="C1" s="77"/>
      <c r="D1" s="76"/>
      <c r="E1" s="27"/>
    </row>
    <row r="2" spans="1:5" ht="51">
      <c r="A2" s="73" t="s">
        <v>155</v>
      </c>
      <c r="B2" s="73" t="s">
        <v>89</v>
      </c>
      <c r="C2" s="73" t="s">
        <v>166</v>
      </c>
      <c r="D2" s="73" t="s">
        <v>203</v>
      </c>
    </row>
    <row r="3" spans="1:5">
      <c r="A3" s="78" t="s">
        <v>183</v>
      </c>
      <c r="B3" s="78" t="s">
        <v>98</v>
      </c>
      <c r="C3" s="79">
        <v>2</v>
      </c>
      <c r="D3" s="78"/>
    </row>
    <row r="4" spans="1:5">
      <c r="A4" s="78" t="s">
        <v>183</v>
      </c>
      <c r="B4" s="78" t="s">
        <v>115</v>
      </c>
      <c r="C4" s="79">
        <v>1</v>
      </c>
      <c r="D4" s="78"/>
    </row>
    <row r="5" spans="1:5">
      <c r="A5" s="78" t="s">
        <v>189</v>
      </c>
      <c r="B5" s="78" t="s">
        <v>62</v>
      </c>
      <c r="C5" s="79">
        <v>1</v>
      </c>
      <c r="D5" s="78"/>
    </row>
    <row r="6" spans="1:5">
      <c r="A6" s="78" t="s">
        <v>189</v>
      </c>
      <c r="B6" s="78" t="s">
        <v>118</v>
      </c>
      <c r="C6" s="79">
        <v>2</v>
      </c>
      <c r="D6" s="78"/>
    </row>
    <row r="7" spans="1:5">
      <c r="A7" s="78" t="s">
        <v>185</v>
      </c>
      <c r="B7" s="78" t="s">
        <v>100</v>
      </c>
      <c r="C7" s="79">
        <v>6</v>
      </c>
      <c r="D7" s="78"/>
    </row>
    <row r="8" spans="1:5">
      <c r="A8" s="78" t="s">
        <v>185</v>
      </c>
      <c r="B8" s="78" t="s">
        <v>105</v>
      </c>
      <c r="C8" s="79">
        <v>1</v>
      </c>
      <c r="D8" s="78"/>
    </row>
    <row r="9" spans="1:5">
      <c r="A9" s="78" t="s">
        <v>185</v>
      </c>
      <c r="B9" s="78" t="s">
        <v>108</v>
      </c>
      <c r="C9" s="79">
        <v>1</v>
      </c>
      <c r="D9" s="78"/>
    </row>
    <row r="10" spans="1:5">
      <c r="A10" s="78" t="s">
        <v>185</v>
      </c>
      <c r="B10" s="78" t="s">
        <v>113</v>
      </c>
      <c r="C10" s="79">
        <v>6</v>
      </c>
      <c r="D10" s="78"/>
    </row>
    <row r="11" spans="1:5">
      <c r="A11" s="78" t="s">
        <v>185</v>
      </c>
      <c r="B11" s="78" t="s">
        <v>126</v>
      </c>
      <c r="C11" s="79">
        <v>1</v>
      </c>
      <c r="D11" s="78"/>
    </row>
    <row r="12" spans="1:5">
      <c r="A12" s="78" t="s">
        <v>185</v>
      </c>
      <c r="B12" s="78" t="s">
        <v>128</v>
      </c>
      <c r="C12" s="79">
        <v>1</v>
      </c>
      <c r="D12" s="78"/>
    </row>
    <row r="13" spans="1:5">
      <c r="A13" s="78" t="s">
        <v>185</v>
      </c>
      <c r="B13" s="78" t="s">
        <v>67</v>
      </c>
      <c r="C13" s="79">
        <v>1</v>
      </c>
      <c r="D13" s="78"/>
    </row>
    <row r="14" spans="1:5">
      <c r="A14" s="78" t="s">
        <v>185</v>
      </c>
      <c r="B14" s="78" t="s">
        <v>69</v>
      </c>
      <c r="C14" s="79">
        <v>1</v>
      </c>
      <c r="D14" s="78"/>
    </row>
    <row r="15" spans="1:5">
      <c r="A15" s="78" t="s">
        <v>177</v>
      </c>
      <c r="B15" s="78" t="s">
        <v>57</v>
      </c>
      <c r="C15" s="79">
        <v>1</v>
      </c>
      <c r="D15" s="78"/>
    </row>
    <row r="16" spans="1:5">
      <c r="A16" s="78" t="s">
        <v>177</v>
      </c>
      <c r="B16" s="78" t="s">
        <v>111</v>
      </c>
      <c r="C16" s="79">
        <v>1</v>
      </c>
      <c r="D16" s="78"/>
    </row>
    <row r="17" spans="1:4">
      <c r="A17" s="78" t="s">
        <v>177</v>
      </c>
      <c r="B17" s="78" t="s">
        <v>120</v>
      </c>
      <c r="C17" s="79">
        <v>3</v>
      </c>
      <c r="D17" s="78"/>
    </row>
    <row r="18" spans="1:4">
      <c r="A18" s="78" t="s">
        <v>177</v>
      </c>
      <c r="B18" s="78" t="s">
        <v>197</v>
      </c>
      <c r="C18" s="79">
        <v>2</v>
      </c>
      <c r="D18" s="78"/>
    </row>
    <row r="19" spans="1:4">
      <c r="A19" s="78" t="s">
        <v>177</v>
      </c>
      <c r="B19" s="78" t="s">
        <v>136</v>
      </c>
      <c r="C19" s="79">
        <v>1</v>
      </c>
      <c r="D19" s="78"/>
    </row>
    <row r="20" spans="1:4">
      <c r="A20" s="78" t="s">
        <v>177</v>
      </c>
      <c r="B20" s="78" t="s">
        <v>153</v>
      </c>
      <c r="C20" s="79" t="s">
        <v>191</v>
      </c>
      <c r="D20" s="78"/>
    </row>
    <row r="21" spans="1:4">
      <c r="A21" s="78" t="s">
        <v>180</v>
      </c>
      <c r="B21" s="78" t="s">
        <v>93</v>
      </c>
      <c r="C21" s="79">
        <v>1</v>
      </c>
      <c r="D21" s="78"/>
    </row>
    <row r="22" spans="1:4">
      <c r="A22" s="78" t="s">
        <v>180</v>
      </c>
      <c r="B22" s="78" t="s">
        <v>60</v>
      </c>
      <c r="C22" s="79">
        <v>2</v>
      </c>
      <c r="D22" s="78"/>
    </row>
    <row r="23" spans="1:4">
      <c r="A23" s="78" t="s">
        <v>180</v>
      </c>
      <c r="B23" s="78" t="s">
        <v>64</v>
      </c>
      <c r="C23" s="79">
        <v>1</v>
      </c>
      <c r="D23" s="78"/>
    </row>
    <row r="24" spans="1:4">
      <c r="A24" s="78" t="s">
        <v>194</v>
      </c>
      <c r="B24" s="78" t="s">
        <v>66</v>
      </c>
      <c r="C24" s="79">
        <v>1</v>
      </c>
      <c r="D24" s="78"/>
    </row>
    <row r="25" spans="1:4">
      <c r="A25" s="78" t="s">
        <v>194</v>
      </c>
      <c r="B25" s="78" t="s">
        <v>73</v>
      </c>
      <c r="C25" s="79">
        <v>1</v>
      </c>
      <c r="D25" s="78"/>
    </row>
    <row r="26" spans="1:4">
      <c r="A26" s="78" t="s">
        <v>194</v>
      </c>
      <c r="B26" s="78" t="s">
        <v>74</v>
      </c>
      <c r="C26" s="79">
        <v>2</v>
      </c>
      <c r="D26" s="78"/>
    </row>
    <row r="27" spans="1:4">
      <c r="A27" s="78" t="s">
        <v>194</v>
      </c>
      <c r="B27" s="78" t="s">
        <v>77</v>
      </c>
      <c r="C27" s="79">
        <v>1</v>
      </c>
      <c r="D27" s="78"/>
    </row>
    <row r="28" spans="1:4">
      <c r="A28" s="78" t="s">
        <v>181</v>
      </c>
      <c r="B28" s="78" t="s">
        <v>94</v>
      </c>
      <c r="C28" s="79">
        <v>1</v>
      </c>
      <c r="D28" s="78"/>
    </row>
    <row r="29" spans="1:4">
      <c r="A29" s="78" t="s">
        <v>181</v>
      </c>
      <c r="B29" s="78" t="s">
        <v>151</v>
      </c>
      <c r="C29" s="79">
        <v>1</v>
      </c>
      <c r="D29" s="78"/>
    </row>
    <row r="30" spans="1:4">
      <c r="A30" s="78" t="s">
        <v>181</v>
      </c>
      <c r="B30" s="78" t="s">
        <v>102</v>
      </c>
      <c r="C30" s="79">
        <v>4</v>
      </c>
      <c r="D30" s="78"/>
    </row>
    <row r="31" spans="1:4">
      <c r="A31" s="78" t="s">
        <v>181</v>
      </c>
      <c r="B31" s="78" t="s">
        <v>121</v>
      </c>
      <c r="C31" s="79">
        <v>1</v>
      </c>
      <c r="D31" s="78"/>
    </row>
    <row r="32" spans="1:4">
      <c r="A32" s="78" t="s">
        <v>187</v>
      </c>
      <c r="B32" s="78" t="s">
        <v>103</v>
      </c>
      <c r="C32" s="79">
        <v>3</v>
      </c>
      <c r="D32" s="78"/>
    </row>
    <row r="33" spans="1:4">
      <c r="A33" s="78" t="s">
        <v>187</v>
      </c>
      <c r="B33" s="78" t="s">
        <v>61</v>
      </c>
      <c r="C33" s="79">
        <v>1</v>
      </c>
      <c r="D33" s="78"/>
    </row>
    <row r="34" spans="1:4">
      <c r="A34" s="78" t="s">
        <v>187</v>
      </c>
      <c r="B34" s="78" t="s">
        <v>110</v>
      </c>
      <c r="C34" s="79">
        <v>1</v>
      </c>
      <c r="D34" s="78"/>
    </row>
    <row r="35" spans="1:4">
      <c r="A35" s="78" t="s">
        <v>187</v>
      </c>
      <c r="B35" s="78" t="s">
        <v>122</v>
      </c>
      <c r="C35" s="79">
        <v>1</v>
      </c>
      <c r="D35" s="78"/>
    </row>
    <row r="36" spans="1:4">
      <c r="A36" s="78" t="s">
        <v>178</v>
      </c>
      <c r="B36" s="78" t="s">
        <v>91</v>
      </c>
      <c r="C36" s="79">
        <v>1</v>
      </c>
      <c r="D36" s="78"/>
    </row>
    <row r="37" spans="1:4">
      <c r="A37" s="78" t="s">
        <v>178</v>
      </c>
      <c r="B37" s="78" t="s">
        <v>95</v>
      </c>
      <c r="C37" s="79">
        <v>1</v>
      </c>
      <c r="D37" s="78"/>
    </row>
    <row r="38" spans="1:4">
      <c r="A38" s="78" t="s">
        <v>178</v>
      </c>
      <c r="B38" s="78" t="s">
        <v>96</v>
      </c>
      <c r="C38" s="79">
        <v>1</v>
      </c>
      <c r="D38" s="78"/>
    </row>
    <row r="39" spans="1:4">
      <c r="A39" s="78" t="s">
        <v>178</v>
      </c>
      <c r="B39" s="78" t="s">
        <v>97</v>
      </c>
      <c r="C39" s="79">
        <v>1</v>
      </c>
      <c r="D39" s="78"/>
    </row>
    <row r="40" spans="1:4">
      <c r="A40" s="78" t="s">
        <v>178</v>
      </c>
      <c r="B40" s="78" t="s">
        <v>106</v>
      </c>
      <c r="C40" s="79">
        <v>1</v>
      </c>
      <c r="D40" s="78"/>
    </row>
    <row r="41" spans="1:4">
      <c r="A41" s="78" t="s">
        <v>178</v>
      </c>
      <c r="B41" s="78" t="s">
        <v>109</v>
      </c>
      <c r="C41" s="79">
        <v>20</v>
      </c>
      <c r="D41" s="78"/>
    </row>
    <row r="42" spans="1:4">
      <c r="A42" s="78" t="s">
        <v>178</v>
      </c>
      <c r="B42" s="78" t="s">
        <v>129</v>
      </c>
      <c r="C42" s="79">
        <v>1</v>
      </c>
      <c r="D42" s="78"/>
    </row>
    <row r="43" spans="1:4">
      <c r="A43" s="78" t="s">
        <v>178</v>
      </c>
      <c r="B43" s="78" t="s">
        <v>143</v>
      </c>
      <c r="C43" s="79">
        <v>1</v>
      </c>
      <c r="D43" s="78"/>
    </row>
    <row r="44" spans="1:4">
      <c r="A44" s="78" t="s">
        <v>176</v>
      </c>
      <c r="B44" s="78" t="s">
        <v>114</v>
      </c>
      <c r="C44" s="79">
        <v>2</v>
      </c>
      <c r="D44" s="78"/>
    </row>
    <row r="45" spans="1:4">
      <c r="A45" s="78" t="s">
        <v>176</v>
      </c>
      <c r="B45" s="78" t="s">
        <v>90</v>
      </c>
      <c r="C45" s="79">
        <v>1</v>
      </c>
      <c r="D45" s="78"/>
    </row>
    <row r="46" spans="1:4">
      <c r="A46" s="78" t="s">
        <v>193</v>
      </c>
      <c r="B46" s="78" t="s">
        <v>116</v>
      </c>
      <c r="C46" s="79">
        <v>1</v>
      </c>
      <c r="D46" s="78"/>
    </row>
    <row r="47" spans="1:4">
      <c r="A47" s="78" t="s">
        <v>193</v>
      </c>
      <c r="B47" s="78" t="s">
        <v>134</v>
      </c>
      <c r="C47" s="79">
        <v>1</v>
      </c>
      <c r="D47" s="78"/>
    </row>
    <row r="48" spans="1:4">
      <c r="A48" s="78" t="s">
        <v>193</v>
      </c>
      <c r="B48" s="78" t="s">
        <v>135</v>
      </c>
      <c r="C48" s="79">
        <v>1</v>
      </c>
      <c r="D48" s="78"/>
    </row>
    <row r="49" spans="1:4">
      <c r="A49" s="78" t="s">
        <v>193</v>
      </c>
      <c r="B49" s="78" t="s">
        <v>139</v>
      </c>
      <c r="C49" s="79">
        <v>1</v>
      </c>
      <c r="D49" s="78"/>
    </row>
    <row r="50" spans="1:4">
      <c r="A50" s="78" t="s">
        <v>186</v>
      </c>
      <c r="B50" s="78" t="s">
        <v>101</v>
      </c>
      <c r="C50" s="79">
        <v>1</v>
      </c>
      <c r="D50" s="78"/>
    </row>
    <row r="51" spans="1:4">
      <c r="A51" s="78" t="s">
        <v>186</v>
      </c>
      <c r="B51" s="78" t="s">
        <v>119</v>
      </c>
      <c r="C51" s="79">
        <v>8</v>
      </c>
      <c r="D51" s="78"/>
    </row>
    <row r="52" spans="1:4">
      <c r="A52" s="78" t="s">
        <v>186</v>
      </c>
      <c r="B52" s="78" t="s">
        <v>198</v>
      </c>
      <c r="C52" s="79">
        <v>1</v>
      </c>
      <c r="D52" s="78"/>
    </row>
    <row r="53" spans="1:4">
      <c r="A53" s="78" t="s">
        <v>186</v>
      </c>
      <c r="B53" s="78" t="s">
        <v>138</v>
      </c>
      <c r="C53" s="79">
        <v>1</v>
      </c>
      <c r="D53" s="78"/>
    </row>
    <row r="54" spans="1:4">
      <c r="A54" s="78" t="s">
        <v>186</v>
      </c>
      <c r="B54" s="78" t="s">
        <v>140</v>
      </c>
      <c r="C54" s="79">
        <v>1</v>
      </c>
      <c r="D54" s="78"/>
    </row>
    <row r="55" spans="1:4">
      <c r="A55" s="78" t="s">
        <v>186</v>
      </c>
      <c r="B55" s="78" t="s">
        <v>78</v>
      </c>
      <c r="C55" s="79">
        <v>1</v>
      </c>
      <c r="D55" s="78"/>
    </row>
    <row r="56" spans="1:4">
      <c r="A56" s="78" t="s">
        <v>184</v>
      </c>
      <c r="B56" s="78" t="s">
        <v>99</v>
      </c>
      <c r="C56" s="79">
        <v>1</v>
      </c>
      <c r="D56" s="78"/>
    </row>
    <row r="57" spans="1:4">
      <c r="A57" s="78" t="s">
        <v>184</v>
      </c>
      <c r="B57" s="78" t="s">
        <v>125</v>
      </c>
      <c r="C57" s="79">
        <v>3</v>
      </c>
      <c r="D57" s="78"/>
    </row>
    <row r="58" spans="1:4">
      <c r="A58" s="78" t="s">
        <v>184</v>
      </c>
      <c r="B58" s="78" t="s">
        <v>131</v>
      </c>
      <c r="C58" s="79">
        <v>1</v>
      </c>
      <c r="D58" s="78"/>
    </row>
    <row r="59" spans="1:4">
      <c r="A59" s="78" t="s">
        <v>184</v>
      </c>
      <c r="B59" s="78" t="s">
        <v>152</v>
      </c>
      <c r="C59" s="79">
        <v>1</v>
      </c>
      <c r="D59" s="78"/>
    </row>
    <row r="60" spans="1:4">
      <c r="A60" s="78" t="s">
        <v>179</v>
      </c>
      <c r="B60" s="78" t="s">
        <v>92</v>
      </c>
      <c r="C60" s="79">
        <v>1</v>
      </c>
      <c r="D60" s="78"/>
    </row>
    <row r="61" spans="1:4">
      <c r="A61" s="78" t="s">
        <v>179</v>
      </c>
      <c r="B61" s="78" t="s">
        <v>104</v>
      </c>
      <c r="C61" s="79">
        <v>1</v>
      </c>
      <c r="D61" s="78"/>
    </row>
    <row r="62" spans="1:4">
      <c r="A62" s="78" t="s">
        <v>179</v>
      </c>
      <c r="B62" s="78" t="s">
        <v>130</v>
      </c>
      <c r="C62" s="79">
        <v>5</v>
      </c>
      <c r="D62" s="78"/>
    </row>
    <row r="63" spans="1:4">
      <c r="A63" s="78" t="s">
        <v>179</v>
      </c>
      <c r="B63" s="78" t="s">
        <v>154</v>
      </c>
      <c r="C63" s="79">
        <v>1</v>
      </c>
      <c r="D63" s="78"/>
    </row>
    <row r="64" spans="1:4">
      <c r="A64" s="78" t="s">
        <v>179</v>
      </c>
      <c r="B64" s="78" t="s">
        <v>68</v>
      </c>
      <c r="C64" s="79">
        <v>1</v>
      </c>
      <c r="D64" s="78"/>
    </row>
    <row r="65" spans="1:4">
      <c r="A65" s="78" t="s">
        <v>179</v>
      </c>
      <c r="B65" s="78" t="s">
        <v>149</v>
      </c>
      <c r="C65" s="79">
        <v>1</v>
      </c>
      <c r="D65" s="78"/>
    </row>
    <row r="66" spans="1:4">
      <c r="A66" s="78" t="s">
        <v>192</v>
      </c>
      <c r="B66" s="78" t="s">
        <v>112</v>
      </c>
      <c r="C66" s="79">
        <v>2</v>
      </c>
      <c r="D66" s="78"/>
    </row>
    <row r="67" spans="1:4">
      <c r="A67" s="78" t="s">
        <v>192</v>
      </c>
      <c r="B67" s="78" t="s">
        <v>117</v>
      </c>
      <c r="C67" s="79">
        <v>1</v>
      </c>
      <c r="D67" s="78"/>
    </row>
    <row r="68" spans="1:4">
      <c r="A68" s="78" t="s">
        <v>192</v>
      </c>
      <c r="B68" s="78" t="s">
        <v>65</v>
      </c>
      <c r="C68" s="79">
        <v>1</v>
      </c>
      <c r="D68" s="78"/>
    </row>
    <row r="69" spans="1:4">
      <c r="A69" s="78" t="s">
        <v>192</v>
      </c>
      <c r="B69" s="78" t="s">
        <v>70</v>
      </c>
      <c r="C69" s="79">
        <v>2</v>
      </c>
      <c r="D69" s="78"/>
    </row>
    <row r="70" spans="1:4">
      <c r="A70" s="78" t="s">
        <v>182</v>
      </c>
      <c r="B70" s="78" t="s">
        <v>58</v>
      </c>
      <c r="C70" s="79">
        <v>1</v>
      </c>
      <c r="D70" s="78"/>
    </row>
    <row r="71" spans="1:4">
      <c r="A71" s="78" t="s">
        <v>182</v>
      </c>
      <c r="B71" s="78" t="s">
        <v>59</v>
      </c>
      <c r="C71" s="79">
        <v>1</v>
      </c>
      <c r="D71" s="78"/>
    </row>
    <row r="72" spans="1:4">
      <c r="A72" s="78" t="s">
        <v>182</v>
      </c>
      <c r="B72" s="78" t="s">
        <v>132</v>
      </c>
      <c r="C72" s="79">
        <v>3</v>
      </c>
      <c r="D72" s="78"/>
    </row>
    <row r="73" spans="1:4">
      <c r="A73" s="78" t="s">
        <v>190</v>
      </c>
      <c r="B73" s="78" t="s">
        <v>63</v>
      </c>
      <c r="C73" s="79">
        <v>1</v>
      </c>
      <c r="D73" s="78"/>
    </row>
    <row r="74" spans="1:4">
      <c r="A74" s="78" t="s">
        <v>190</v>
      </c>
      <c r="B74" s="78" t="s">
        <v>133</v>
      </c>
      <c r="C74" s="79">
        <v>1</v>
      </c>
      <c r="D74" s="78"/>
    </row>
    <row r="75" spans="1:4">
      <c r="A75" s="78" t="s">
        <v>190</v>
      </c>
      <c r="B75" s="78" t="s">
        <v>141</v>
      </c>
      <c r="C75" s="79">
        <v>1</v>
      </c>
      <c r="D75" s="78"/>
    </row>
    <row r="76" spans="1:4">
      <c r="A76" s="78" t="s">
        <v>190</v>
      </c>
      <c r="B76" s="78" t="s">
        <v>79</v>
      </c>
      <c r="C76" s="79">
        <v>1</v>
      </c>
      <c r="D76" s="78"/>
    </row>
    <row r="77" spans="1:4">
      <c r="A77" s="78" t="s">
        <v>200</v>
      </c>
      <c r="B77" s="78" t="s">
        <v>142</v>
      </c>
      <c r="C77" s="79">
        <v>2</v>
      </c>
      <c r="D77" s="78"/>
    </row>
    <row r="78" spans="1:4">
      <c r="A78" s="78" t="s">
        <v>201</v>
      </c>
      <c r="B78" s="78" t="s">
        <v>144</v>
      </c>
      <c r="C78" s="79">
        <v>6</v>
      </c>
      <c r="D78" s="78"/>
    </row>
    <row r="79" spans="1:4">
      <c r="A79" s="78" t="s">
        <v>196</v>
      </c>
      <c r="B79" s="78" t="s">
        <v>127</v>
      </c>
      <c r="C79" s="79">
        <v>1</v>
      </c>
      <c r="D79" s="78"/>
    </row>
    <row r="80" spans="1:4">
      <c r="A80" s="78" t="s">
        <v>196</v>
      </c>
      <c r="B80" s="78" t="s">
        <v>76</v>
      </c>
      <c r="C80" s="79">
        <v>2</v>
      </c>
      <c r="D80" s="78"/>
    </row>
    <row r="81" spans="1:4">
      <c r="A81" s="78" t="s">
        <v>188</v>
      </c>
      <c r="B81" s="78" t="s">
        <v>107</v>
      </c>
      <c r="C81" s="79">
        <v>1</v>
      </c>
      <c r="D81" s="78"/>
    </row>
    <row r="82" spans="1:4">
      <c r="A82" s="78" t="s">
        <v>188</v>
      </c>
      <c r="B82" s="78" t="s">
        <v>124</v>
      </c>
      <c r="C82" s="79">
        <v>1</v>
      </c>
      <c r="D82" s="78"/>
    </row>
    <row r="83" spans="1:4">
      <c r="A83" s="78" t="s">
        <v>188</v>
      </c>
      <c r="B83" s="78" t="s">
        <v>72</v>
      </c>
      <c r="C83" s="79">
        <v>1</v>
      </c>
      <c r="D83" s="78"/>
    </row>
    <row r="84" spans="1:4">
      <c r="A84" s="78" t="s">
        <v>188</v>
      </c>
      <c r="B84" s="78" t="s">
        <v>145</v>
      </c>
      <c r="C84" s="79">
        <v>2</v>
      </c>
      <c r="D84" s="78"/>
    </row>
    <row r="85" spans="1:4">
      <c r="A85" s="78" t="s">
        <v>188</v>
      </c>
      <c r="B85" s="78" t="s">
        <v>150</v>
      </c>
      <c r="C85" s="79">
        <v>1</v>
      </c>
      <c r="D85" s="78"/>
    </row>
    <row r="86" spans="1:4">
      <c r="A86" s="78" t="s">
        <v>199</v>
      </c>
      <c r="B86" s="78" t="s">
        <v>137</v>
      </c>
      <c r="C86" s="79">
        <v>1</v>
      </c>
      <c r="D86" s="78"/>
    </row>
    <row r="87" spans="1:4">
      <c r="A87" s="78" t="s">
        <v>199</v>
      </c>
      <c r="B87" s="78" t="s">
        <v>75</v>
      </c>
      <c r="C87" s="79">
        <v>1</v>
      </c>
      <c r="D87" s="78"/>
    </row>
    <row r="88" spans="1:4">
      <c r="A88" s="78" t="s">
        <v>199</v>
      </c>
      <c r="B88" s="78" t="s">
        <v>146</v>
      </c>
      <c r="C88" s="79">
        <v>3</v>
      </c>
      <c r="D88" s="78"/>
    </row>
    <row r="89" spans="1:4">
      <c r="A89" s="78" t="s">
        <v>202</v>
      </c>
      <c r="B89" s="78" t="s">
        <v>148</v>
      </c>
      <c r="C89" s="79">
        <v>4</v>
      </c>
      <c r="D89" s="78"/>
    </row>
    <row r="90" spans="1:4">
      <c r="A90" s="78" t="s">
        <v>195</v>
      </c>
      <c r="B90" s="78" t="s">
        <v>123</v>
      </c>
      <c r="C90" s="79">
        <v>1</v>
      </c>
      <c r="D90" s="78"/>
    </row>
    <row r="91" spans="1:4">
      <c r="A91" s="78" t="s">
        <v>195</v>
      </c>
      <c r="B91" s="78" t="s">
        <v>71</v>
      </c>
      <c r="C91" s="79">
        <v>1</v>
      </c>
      <c r="D91" s="78"/>
    </row>
    <row r="92" spans="1:4">
      <c r="A92" s="78" t="s">
        <v>195</v>
      </c>
      <c r="B92" s="78" t="s">
        <v>147</v>
      </c>
      <c r="C92" s="79">
        <v>2</v>
      </c>
      <c r="D92" s="78"/>
    </row>
  </sheetData>
  <sheetProtection algorithmName="SHA-512" hashValue="+4d/fc2qXMCfU6aWQWfFiqivFtoAd9jGZ5iOBq+DMvgFEiApZdqhoSONyQatN7Y6ZMUNOv+DOTib+Yen+UpKSA==" saltValue="hNJ8YSyF9URHqdGwOnPKOw==" spinCount="100000" sheet="1" formatCells="0" formatColumns="0" formatRows="0" autoFilter="0" pivotTables="0"/>
  <protectedRanges>
    <protectedRange sqref="D1:D1048576" name="Диапазон1"/>
  </protectedRanges>
  <autoFilter ref="A2:D92">
    <sortState ref="A3:D92">
      <sortCondition ref="A2:A92"/>
    </sortState>
  </autoFilter>
  <conditionalFormatting sqref="D3:D92">
    <cfRule type="containsBlanks" dxfId="25" priority="2">
      <formula>LEN(TRIM(D3))=0</formula>
    </cfRule>
  </conditionalFormatting>
  <pageMargins left="0.51181102362204722" right="0.19685039370078741" top="0.19685039370078741" bottom="0.19685039370078741" header="0.19685039370078741" footer="0.19685039370078741"/>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1"/>
  <sheetViews>
    <sheetView showGridLines="0" showZeros="0" defaultGridColor="0" colorId="22" zoomScaleNormal="100" workbookViewId="0">
      <pane xSplit="2" ySplit="2" topLeftCell="C3" activePane="bottomRight" state="frozen"/>
      <selection activeCell="B21" sqref="B21"/>
      <selection pane="topRight" activeCell="B21" sqref="B21"/>
      <selection pane="bottomLeft" activeCell="B21" sqref="B21"/>
      <selection pane="bottomRight" activeCell="E4" sqref="E4"/>
    </sheetView>
  </sheetViews>
  <sheetFormatPr defaultColWidth="25.140625" defaultRowHeight="12.75" outlineLevelRow="1"/>
  <cols>
    <col min="1" max="1" width="6.5703125" style="105" customWidth="1"/>
    <col min="2" max="2" width="37.140625" style="108" customWidth="1"/>
    <col min="3" max="3" width="55.140625" style="91" customWidth="1"/>
    <col min="4" max="4" width="13.42578125" style="106" bestFit="1" customWidth="1"/>
    <col min="5" max="5" width="22.85546875" style="81" customWidth="1"/>
    <col min="6" max="16384" width="25.140625" style="81"/>
  </cols>
  <sheetData>
    <row r="1" spans="1:5" ht="32.25" customHeight="1">
      <c r="A1" s="92"/>
      <c r="B1" s="93" t="s">
        <v>223</v>
      </c>
      <c r="C1" s="94" t="s">
        <v>215</v>
      </c>
      <c r="D1" s="95"/>
      <c r="E1" s="80"/>
    </row>
    <row r="2" spans="1:5" s="82" customFormat="1" ht="25.5">
      <c r="A2" s="173" t="s">
        <v>214</v>
      </c>
      <c r="B2" s="174" t="s">
        <v>220</v>
      </c>
      <c r="C2" s="174" t="s">
        <v>221</v>
      </c>
      <c r="D2" s="174" t="s">
        <v>222</v>
      </c>
      <c r="E2" s="175" t="s">
        <v>1074</v>
      </c>
    </row>
    <row r="3" spans="1:5">
      <c r="A3" s="119"/>
      <c r="B3" s="120"/>
      <c r="C3" s="121" t="s">
        <v>216</v>
      </c>
      <c r="D3" s="122"/>
      <c r="E3" s="122"/>
    </row>
    <row r="4" spans="1:5" ht="123.75" outlineLevel="1">
      <c r="A4" s="96">
        <v>1</v>
      </c>
      <c r="B4" s="97" t="s">
        <v>824</v>
      </c>
      <c r="C4" s="83" t="s">
        <v>825</v>
      </c>
      <c r="D4" s="98" t="s">
        <v>39</v>
      </c>
      <c r="E4" s="99"/>
    </row>
    <row r="5" spans="1:5" ht="135" outlineLevel="1">
      <c r="A5" s="96">
        <v>2</v>
      </c>
      <c r="B5" s="97" t="s">
        <v>826</v>
      </c>
      <c r="C5" s="83" t="s">
        <v>816</v>
      </c>
      <c r="D5" s="98" t="s">
        <v>39</v>
      </c>
      <c r="E5" s="99"/>
    </row>
    <row r="6" spans="1:5" ht="123.75" outlineLevel="1">
      <c r="A6" s="96">
        <v>3</v>
      </c>
      <c r="B6" s="97" t="s">
        <v>824</v>
      </c>
      <c r="C6" s="83" t="s">
        <v>817</v>
      </c>
      <c r="D6" s="98" t="s">
        <v>39</v>
      </c>
      <c r="E6" s="99"/>
    </row>
    <row r="7" spans="1:5" ht="146.25" outlineLevel="1">
      <c r="A7" s="96">
        <v>4</v>
      </c>
      <c r="B7" s="97" t="s">
        <v>827</v>
      </c>
      <c r="C7" s="83" t="s">
        <v>828</v>
      </c>
      <c r="D7" s="98" t="s">
        <v>39</v>
      </c>
      <c r="E7" s="99"/>
    </row>
    <row r="8" spans="1:5" ht="146.25" outlineLevel="1">
      <c r="A8" s="96">
        <v>5</v>
      </c>
      <c r="B8" s="97" t="s">
        <v>829</v>
      </c>
      <c r="C8" s="83" t="s">
        <v>830</v>
      </c>
      <c r="D8" s="98" t="s">
        <v>39</v>
      </c>
      <c r="E8" s="99"/>
    </row>
    <row r="9" spans="1:5" ht="146.25" outlineLevel="1">
      <c r="A9" s="96">
        <v>6</v>
      </c>
      <c r="B9" s="97" t="s">
        <v>829</v>
      </c>
      <c r="C9" s="83" t="s">
        <v>831</v>
      </c>
      <c r="D9" s="98" t="s">
        <v>39</v>
      </c>
      <c r="E9" s="99"/>
    </row>
    <row r="10" spans="1:5" ht="112.5" outlineLevel="1">
      <c r="A10" s="96">
        <v>7</v>
      </c>
      <c r="B10" s="16" t="s">
        <v>812</v>
      </c>
      <c r="C10" s="84" t="s">
        <v>586</v>
      </c>
      <c r="D10" s="100" t="s">
        <v>39</v>
      </c>
      <c r="E10" s="99"/>
    </row>
    <row r="11" spans="1:5" ht="112.5" outlineLevel="1">
      <c r="A11" s="96">
        <v>8</v>
      </c>
      <c r="B11" s="16" t="s">
        <v>812</v>
      </c>
      <c r="C11" s="84" t="s">
        <v>587</v>
      </c>
      <c r="D11" s="100" t="s">
        <v>39</v>
      </c>
      <c r="E11" s="99"/>
    </row>
    <row r="12" spans="1:5" ht="112.5" outlineLevel="1">
      <c r="A12" s="96">
        <v>9</v>
      </c>
      <c r="B12" s="16" t="s">
        <v>812</v>
      </c>
      <c r="C12" s="84" t="s">
        <v>558</v>
      </c>
      <c r="D12" s="100" t="s">
        <v>39</v>
      </c>
      <c r="E12" s="99"/>
    </row>
    <row r="13" spans="1:5" ht="25.5" outlineLevel="1">
      <c r="A13" s="96">
        <v>10</v>
      </c>
      <c r="B13" s="16" t="s">
        <v>812</v>
      </c>
      <c r="C13" s="84" t="s">
        <v>559</v>
      </c>
      <c r="D13" s="100" t="s">
        <v>39</v>
      </c>
      <c r="E13" s="99"/>
    </row>
    <row r="14" spans="1:5" ht="33.75" outlineLevel="1">
      <c r="A14" s="96">
        <v>11</v>
      </c>
      <c r="B14" s="16" t="s">
        <v>747</v>
      </c>
      <c r="C14" s="84" t="s">
        <v>781</v>
      </c>
      <c r="D14" s="100" t="s">
        <v>47</v>
      </c>
      <c r="E14" s="99"/>
    </row>
    <row r="15" spans="1:5" ht="33.75" outlineLevel="1">
      <c r="A15" s="96">
        <v>12</v>
      </c>
      <c r="B15" s="16" t="s">
        <v>747</v>
      </c>
      <c r="C15" s="84" t="s">
        <v>782</v>
      </c>
      <c r="D15" s="100" t="s">
        <v>47</v>
      </c>
      <c r="E15" s="99"/>
    </row>
    <row r="16" spans="1:5" ht="33.75" outlineLevel="1">
      <c r="A16" s="96">
        <v>13</v>
      </c>
      <c r="B16" s="16" t="s">
        <v>747</v>
      </c>
      <c r="C16" s="84" t="s">
        <v>588</v>
      </c>
      <c r="D16" s="100" t="s">
        <v>47</v>
      </c>
      <c r="E16" s="99"/>
    </row>
    <row r="17" spans="1:5" ht="101.25" outlineLevel="1">
      <c r="A17" s="96">
        <v>14</v>
      </c>
      <c r="B17" s="16" t="s">
        <v>748</v>
      </c>
      <c r="C17" s="85" t="s">
        <v>832</v>
      </c>
      <c r="D17" s="100" t="s">
        <v>39</v>
      </c>
      <c r="E17" s="99"/>
    </row>
    <row r="18" spans="1:5" ht="101.25" outlineLevel="1">
      <c r="A18" s="96">
        <v>15</v>
      </c>
      <c r="B18" s="16" t="s">
        <v>748</v>
      </c>
      <c r="C18" s="84" t="s">
        <v>833</v>
      </c>
      <c r="D18" s="100" t="s">
        <v>39</v>
      </c>
      <c r="E18" s="99"/>
    </row>
    <row r="19" spans="1:5" ht="90" outlineLevel="1">
      <c r="A19" s="96">
        <v>16</v>
      </c>
      <c r="B19" s="16" t="s">
        <v>748</v>
      </c>
      <c r="C19" s="84" t="s">
        <v>834</v>
      </c>
      <c r="D19" s="100" t="s">
        <v>39</v>
      </c>
      <c r="E19" s="99"/>
    </row>
    <row r="20" spans="1:5" ht="112.5" outlineLevel="1">
      <c r="A20" s="96">
        <v>17</v>
      </c>
      <c r="B20" s="16" t="s">
        <v>749</v>
      </c>
      <c r="C20" s="85" t="s">
        <v>835</v>
      </c>
      <c r="D20" s="100" t="s">
        <v>39</v>
      </c>
      <c r="E20" s="99"/>
    </row>
    <row r="21" spans="1:5" ht="101.25" outlineLevel="1">
      <c r="A21" s="96">
        <v>18</v>
      </c>
      <c r="B21" s="16" t="s">
        <v>749</v>
      </c>
      <c r="C21" s="85" t="s">
        <v>836</v>
      </c>
      <c r="D21" s="100" t="s">
        <v>39</v>
      </c>
      <c r="E21" s="99"/>
    </row>
    <row r="22" spans="1:5" ht="90" outlineLevel="1">
      <c r="A22" s="96">
        <v>19</v>
      </c>
      <c r="B22" s="16" t="s">
        <v>749</v>
      </c>
      <c r="C22" s="85" t="s">
        <v>837</v>
      </c>
      <c r="D22" s="100" t="s">
        <v>39</v>
      </c>
      <c r="E22" s="99"/>
    </row>
    <row r="23" spans="1:5" ht="78.75" outlineLevel="1">
      <c r="A23" s="96">
        <v>20</v>
      </c>
      <c r="B23" s="101" t="s">
        <v>225</v>
      </c>
      <c r="C23" s="85" t="s">
        <v>762</v>
      </c>
      <c r="D23" s="100" t="s">
        <v>557</v>
      </c>
      <c r="E23" s="99"/>
    </row>
    <row r="24" spans="1:5" ht="78.75" outlineLevel="1">
      <c r="A24" s="96">
        <v>21</v>
      </c>
      <c r="B24" s="101" t="s">
        <v>225</v>
      </c>
      <c r="C24" s="85" t="s">
        <v>763</v>
      </c>
      <c r="D24" s="100" t="s">
        <v>557</v>
      </c>
      <c r="E24" s="99"/>
    </row>
    <row r="25" spans="1:5" ht="78.75" outlineLevel="1">
      <c r="A25" s="96">
        <v>22</v>
      </c>
      <c r="B25" s="101" t="s">
        <v>225</v>
      </c>
      <c r="C25" s="85" t="s">
        <v>764</v>
      </c>
      <c r="D25" s="100" t="s">
        <v>557</v>
      </c>
      <c r="E25" s="99"/>
    </row>
    <row r="26" spans="1:5" ht="78.75" outlineLevel="1">
      <c r="A26" s="96">
        <v>23</v>
      </c>
      <c r="B26" s="101" t="s">
        <v>226</v>
      </c>
      <c r="C26" s="85" t="s">
        <v>765</v>
      </c>
      <c r="D26" s="100" t="s">
        <v>557</v>
      </c>
      <c r="E26" s="99"/>
    </row>
    <row r="27" spans="1:5" ht="78.75" outlineLevel="1">
      <c r="A27" s="96">
        <v>24</v>
      </c>
      <c r="B27" s="101" t="s">
        <v>226</v>
      </c>
      <c r="C27" s="85" t="s">
        <v>766</v>
      </c>
      <c r="D27" s="100" t="s">
        <v>557</v>
      </c>
      <c r="E27" s="99"/>
    </row>
    <row r="28" spans="1:5" ht="78.75" outlineLevel="1">
      <c r="A28" s="96">
        <v>25</v>
      </c>
      <c r="B28" s="101" t="s">
        <v>226</v>
      </c>
      <c r="C28" s="85" t="s">
        <v>767</v>
      </c>
      <c r="D28" s="100" t="s">
        <v>557</v>
      </c>
      <c r="E28" s="99"/>
    </row>
    <row r="29" spans="1:5" ht="78.75" outlineLevel="1">
      <c r="A29" s="96">
        <v>26</v>
      </c>
      <c r="B29" s="101" t="s">
        <v>227</v>
      </c>
      <c r="C29" s="85" t="s">
        <v>768</v>
      </c>
      <c r="D29" s="100" t="s">
        <v>557</v>
      </c>
      <c r="E29" s="99"/>
    </row>
    <row r="30" spans="1:5" ht="67.5" outlineLevel="1">
      <c r="A30" s="96">
        <v>27</v>
      </c>
      <c r="B30" s="101" t="s">
        <v>227</v>
      </c>
      <c r="C30" s="85" t="s">
        <v>769</v>
      </c>
      <c r="D30" s="100" t="s">
        <v>557</v>
      </c>
      <c r="E30" s="99"/>
    </row>
    <row r="31" spans="1:5" ht="78.75" outlineLevel="1">
      <c r="A31" s="96">
        <v>28</v>
      </c>
      <c r="B31" s="101" t="s">
        <v>227</v>
      </c>
      <c r="C31" s="85" t="s">
        <v>770</v>
      </c>
      <c r="D31" s="100" t="s">
        <v>557</v>
      </c>
      <c r="E31" s="99"/>
    </row>
    <row r="32" spans="1:5" ht="78.75" outlineLevel="1">
      <c r="A32" s="96">
        <v>29</v>
      </c>
      <c r="B32" s="101" t="s">
        <v>228</v>
      </c>
      <c r="C32" s="85" t="s">
        <v>771</v>
      </c>
      <c r="D32" s="100" t="s">
        <v>557</v>
      </c>
      <c r="E32" s="99"/>
    </row>
    <row r="33" spans="1:5" ht="78.75" outlineLevel="1">
      <c r="A33" s="96">
        <v>30</v>
      </c>
      <c r="B33" s="101" t="s">
        <v>228</v>
      </c>
      <c r="C33" s="85" t="s">
        <v>772</v>
      </c>
      <c r="D33" s="100" t="s">
        <v>557</v>
      </c>
      <c r="E33" s="99"/>
    </row>
    <row r="34" spans="1:5" ht="78.75" outlineLevel="1">
      <c r="A34" s="96">
        <v>31</v>
      </c>
      <c r="B34" s="101" t="s">
        <v>228</v>
      </c>
      <c r="C34" s="85" t="s">
        <v>773</v>
      </c>
      <c r="D34" s="100" t="s">
        <v>557</v>
      </c>
      <c r="E34" s="99"/>
    </row>
    <row r="35" spans="1:5" ht="22.5" outlineLevel="1">
      <c r="A35" s="96">
        <v>32</v>
      </c>
      <c r="B35" s="16" t="s">
        <v>229</v>
      </c>
      <c r="C35" s="85" t="s">
        <v>589</v>
      </c>
      <c r="D35" s="100" t="s">
        <v>39</v>
      </c>
      <c r="E35" s="99"/>
    </row>
    <row r="36" spans="1:5" ht="22.5" outlineLevel="1">
      <c r="A36" s="96">
        <v>33</v>
      </c>
      <c r="B36" s="16" t="s">
        <v>229</v>
      </c>
      <c r="C36" s="85" t="s">
        <v>783</v>
      </c>
      <c r="D36" s="100" t="s">
        <v>39</v>
      </c>
      <c r="E36" s="99"/>
    </row>
    <row r="37" spans="1:5" ht="22.5" outlineLevel="1">
      <c r="A37" s="96">
        <v>34</v>
      </c>
      <c r="B37" s="16" t="s">
        <v>229</v>
      </c>
      <c r="C37" s="85" t="s">
        <v>784</v>
      </c>
      <c r="D37" s="100" t="s">
        <v>39</v>
      </c>
      <c r="E37" s="99"/>
    </row>
    <row r="38" spans="1:5" ht="22.5" outlineLevel="1">
      <c r="A38" s="96">
        <v>35</v>
      </c>
      <c r="B38" s="16" t="s">
        <v>230</v>
      </c>
      <c r="C38" s="85" t="s">
        <v>813</v>
      </c>
      <c r="D38" s="100" t="s">
        <v>39</v>
      </c>
      <c r="E38" s="99"/>
    </row>
    <row r="39" spans="1:5" ht="22.5" outlineLevel="1">
      <c r="A39" s="96">
        <v>36</v>
      </c>
      <c r="B39" s="16" t="s">
        <v>230</v>
      </c>
      <c r="C39" s="85" t="s">
        <v>814</v>
      </c>
      <c r="D39" s="100" t="s">
        <v>39</v>
      </c>
      <c r="E39" s="99"/>
    </row>
    <row r="40" spans="1:5" ht="22.5" outlineLevel="1">
      <c r="A40" s="96">
        <v>37</v>
      </c>
      <c r="B40" s="16" t="s">
        <v>230</v>
      </c>
      <c r="C40" s="85" t="s">
        <v>785</v>
      </c>
      <c r="D40" s="100" t="s">
        <v>39</v>
      </c>
      <c r="E40" s="99"/>
    </row>
    <row r="41" spans="1:5" outlineLevel="1">
      <c r="A41" s="96">
        <v>38</v>
      </c>
      <c r="B41" s="101" t="s">
        <v>231</v>
      </c>
      <c r="C41" s="84" t="s">
        <v>232</v>
      </c>
      <c r="D41" s="100" t="s">
        <v>39</v>
      </c>
      <c r="E41" s="99"/>
    </row>
    <row r="42" spans="1:5" outlineLevel="1">
      <c r="A42" s="96">
        <v>39</v>
      </c>
      <c r="B42" s="101" t="s">
        <v>233</v>
      </c>
      <c r="C42" s="84" t="s">
        <v>234</v>
      </c>
      <c r="D42" s="100" t="s">
        <v>39</v>
      </c>
      <c r="E42" s="99"/>
    </row>
    <row r="43" spans="1:5" ht="25.5" outlineLevel="1">
      <c r="A43" s="96">
        <v>40</v>
      </c>
      <c r="B43" s="102" t="s">
        <v>235</v>
      </c>
      <c r="C43" s="85" t="s">
        <v>236</v>
      </c>
      <c r="D43" s="100" t="s">
        <v>39</v>
      </c>
      <c r="E43" s="99"/>
    </row>
    <row r="44" spans="1:5" outlineLevel="1">
      <c r="A44" s="96">
        <v>41</v>
      </c>
      <c r="B44" s="102" t="s">
        <v>237</v>
      </c>
      <c r="C44" s="85" t="s">
        <v>238</v>
      </c>
      <c r="D44" s="100" t="s">
        <v>39</v>
      </c>
      <c r="E44" s="99"/>
    </row>
    <row r="45" spans="1:5" outlineLevel="1">
      <c r="A45" s="96">
        <v>42</v>
      </c>
      <c r="B45" s="102" t="s">
        <v>237</v>
      </c>
      <c r="C45" s="85" t="s">
        <v>239</v>
      </c>
      <c r="D45" s="100" t="s">
        <v>39</v>
      </c>
      <c r="E45" s="99"/>
    </row>
    <row r="46" spans="1:5" outlineLevel="1">
      <c r="A46" s="96">
        <v>43</v>
      </c>
      <c r="B46" s="102" t="s">
        <v>237</v>
      </c>
      <c r="C46" s="85" t="s">
        <v>240</v>
      </c>
      <c r="D46" s="100" t="s">
        <v>39</v>
      </c>
      <c r="E46" s="99"/>
    </row>
    <row r="47" spans="1:5" ht="25.5" outlineLevel="1">
      <c r="A47" s="96">
        <v>44</v>
      </c>
      <c r="B47" s="102" t="s">
        <v>241</v>
      </c>
      <c r="C47" s="85" t="s">
        <v>242</v>
      </c>
      <c r="D47" s="100" t="s">
        <v>39</v>
      </c>
      <c r="E47" s="99"/>
    </row>
    <row r="48" spans="1:5" ht="33.75" outlineLevel="1">
      <c r="A48" s="96">
        <v>45</v>
      </c>
      <c r="B48" s="102" t="s">
        <v>243</v>
      </c>
      <c r="C48" s="84" t="s">
        <v>244</v>
      </c>
      <c r="D48" s="100" t="s">
        <v>47</v>
      </c>
      <c r="E48" s="99"/>
    </row>
    <row r="49" spans="1:5" outlineLevel="1">
      <c r="A49" s="96">
        <v>46</v>
      </c>
      <c r="B49" s="102" t="s">
        <v>245</v>
      </c>
      <c r="C49" s="84" t="s">
        <v>246</v>
      </c>
      <c r="D49" s="100" t="s">
        <v>47</v>
      </c>
      <c r="E49" s="99"/>
    </row>
    <row r="50" spans="1:5" outlineLevel="1">
      <c r="A50" s="96">
        <v>47</v>
      </c>
      <c r="B50" s="101" t="s">
        <v>247</v>
      </c>
      <c r="C50" s="86" t="s">
        <v>560</v>
      </c>
      <c r="D50" s="100" t="s">
        <v>39</v>
      </c>
      <c r="E50" s="99"/>
    </row>
    <row r="51" spans="1:5" ht="22.5" outlineLevel="1">
      <c r="A51" s="96">
        <v>48</v>
      </c>
      <c r="B51" s="101" t="s">
        <v>247</v>
      </c>
      <c r="C51" s="86" t="s">
        <v>248</v>
      </c>
      <c r="D51" s="100" t="s">
        <v>39</v>
      </c>
      <c r="E51" s="99"/>
    </row>
    <row r="52" spans="1:5" outlineLevel="1">
      <c r="A52" s="96">
        <v>49</v>
      </c>
      <c r="B52" s="102" t="s">
        <v>249</v>
      </c>
      <c r="C52" s="85" t="s">
        <v>250</v>
      </c>
      <c r="D52" s="100" t="s">
        <v>47</v>
      </c>
      <c r="E52" s="99"/>
    </row>
    <row r="53" spans="1:5" outlineLevel="1">
      <c r="A53" s="96">
        <v>50</v>
      </c>
      <c r="B53" s="102" t="s">
        <v>249</v>
      </c>
      <c r="C53" s="85" t="s">
        <v>251</v>
      </c>
      <c r="D53" s="100" t="s">
        <v>47</v>
      </c>
      <c r="E53" s="99"/>
    </row>
    <row r="54" spans="1:5" outlineLevel="1">
      <c r="A54" s="96">
        <v>51</v>
      </c>
      <c r="B54" s="102" t="s">
        <v>252</v>
      </c>
      <c r="C54" s="85" t="s">
        <v>250</v>
      </c>
      <c r="D54" s="100" t="s">
        <v>47</v>
      </c>
      <c r="E54" s="99"/>
    </row>
    <row r="55" spans="1:5" outlineLevel="1">
      <c r="A55" s="96">
        <v>52</v>
      </c>
      <c r="B55" s="102" t="s">
        <v>252</v>
      </c>
      <c r="C55" s="85" t="s">
        <v>251</v>
      </c>
      <c r="D55" s="100" t="s">
        <v>47</v>
      </c>
      <c r="E55" s="99"/>
    </row>
    <row r="56" spans="1:5" outlineLevel="1">
      <c r="A56" s="96">
        <v>53</v>
      </c>
      <c r="B56" s="101" t="s">
        <v>253</v>
      </c>
      <c r="C56" s="85" t="s">
        <v>250</v>
      </c>
      <c r="D56" s="100" t="s">
        <v>47</v>
      </c>
      <c r="E56" s="99"/>
    </row>
    <row r="57" spans="1:5" outlineLevel="1">
      <c r="A57" s="96">
        <v>54</v>
      </c>
      <c r="B57" s="101" t="s">
        <v>253</v>
      </c>
      <c r="C57" s="85" t="s">
        <v>254</v>
      </c>
      <c r="D57" s="100" t="s">
        <v>47</v>
      </c>
      <c r="E57" s="99"/>
    </row>
    <row r="58" spans="1:5" outlineLevel="1">
      <c r="A58" s="96">
        <v>55</v>
      </c>
      <c r="B58" s="101" t="s">
        <v>255</v>
      </c>
      <c r="C58" s="84" t="s">
        <v>1062</v>
      </c>
      <c r="D58" s="100" t="s">
        <v>47</v>
      </c>
      <c r="E58" s="99"/>
    </row>
    <row r="59" spans="1:5" outlineLevel="1">
      <c r="A59" s="96">
        <v>56</v>
      </c>
      <c r="B59" s="101" t="s">
        <v>255</v>
      </c>
      <c r="C59" s="85" t="s">
        <v>256</v>
      </c>
      <c r="D59" s="100" t="s">
        <v>47</v>
      </c>
      <c r="E59" s="99"/>
    </row>
    <row r="60" spans="1:5" outlineLevel="1">
      <c r="A60" s="96">
        <v>57</v>
      </c>
      <c r="B60" s="16" t="s">
        <v>257</v>
      </c>
      <c r="C60" s="85" t="s">
        <v>258</v>
      </c>
      <c r="D60" s="100" t="s">
        <v>39</v>
      </c>
      <c r="E60" s="99"/>
    </row>
    <row r="61" spans="1:5" outlineLevel="1">
      <c r="A61" s="96">
        <v>58</v>
      </c>
      <c r="B61" s="16" t="s">
        <v>257</v>
      </c>
      <c r="C61" s="85" t="s">
        <v>254</v>
      </c>
      <c r="D61" s="100" t="s">
        <v>39</v>
      </c>
      <c r="E61" s="99"/>
    </row>
    <row r="62" spans="1:5" outlineLevel="1">
      <c r="A62" s="96">
        <v>59</v>
      </c>
      <c r="B62" s="16" t="s">
        <v>259</v>
      </c>
      <c r="C62" s="85" t="s">
        <v>258</v>
      </c>
      <c r="D62" s="100" t="s">
        <v>39</v>
      </c>
      <c r="E62" s="99"/>
    </row>
    <row r="63" spans="1:5" outlineLevel="1">
      <c r="A63" s="96">
        <v>60</v>
      </c>
      <c r="B63" s="16" t="s">
        <v>259</v>
      </c>
      <c r="C63" s="85" t="s">
        <v>254</v>
      </c>
      <c r="D63" s="100" t="s">
        <v>39</v>
      </c>
      <c r="E63" s="99"/>
    </row>
    <row r="64" spans="1:5" ht="22.5" outlineLevel="1">
      <c r="A64" s="96">
        <v>61</v>
      </c>
      <c r="B64" s="16" t="s">
        <v>260</v>
      </c>
      <c r="C64" s="85" t="s">
        <v>590</v>
      </c>
      <c r="D64" s="100" t="s">
        <v>39</v>
      </c>
      <c r="E64" s="99"/>
    </row>
    <row r="65" spans="1:5" ht="22.5" outlineLevel="1">
      <c r="A65" s="96">
        <v>62</v>
      </c>
      <c r="B65" s="16" t="s">
        <v>260</v>
      </c>
      <c r="C65" s="85" t="s">
        <v>261</v>
      </c>
      <c r="D65" s="100" t="s">
        <v>39</v>
      </c>
      <c r="E65" s="99"/>
    </row>
    <row r="66" spans="1:5" ht="22.5" outlineLevel="1">
      <c r="A66" s="96">
        <v>63</v>
      </c>
      <c r="B66" s="16" t="s">
        <v>260</v>
      </c>
      <c r="C66" s="85" t="s">
        <v>262</v>
      </c>
      <c r="D66" s="100" t="s">
        <v>39</v>
      </c>
      <c r="E66" s="99"/>
    </row>
    <row r="67" spans="1:5" outlineLevel="1">
      <c r="A67" s="96">
        <v>64</v>
      </c>
      <c r="B67" s="16" t="s">
        <v>263</v>
      </c>
      <c r="C67" s="85" t="s">
        <v>264</v>
      </c>
      <c r="D67" s="100" t="s">
        <v>39</v>
      </c>
      <c r="E67" s="99"/>
    </row>
    <row r="68" spans="1:5" ht="22.5" outlineLevel="1">
      <c r="A68" s="96">
        <v>65</v>
      </c>
      <c r="B68" s="16" t="s">
        <v>581</v>
      </c>
      <c r="C68" s="85" t="s">
        <v>591</v>
      </c>
      <c r="D68" s="100" t="s">
        <v>46</v>
      </c>
      <c r="E68" s="99"/>
    </row>
    <row r="69" spans="1:5" ht="22.5" outlineLevel="1">
      <c r="A69" s="96">
        <v>66</v>
      </c>
      <c r="B69" s="16" t="s">
        <v>582</v>
      </c>
      <c r="C69" s="85" t="s">
        <v>592</v>
      </c>
      <c r="D69" s="100" t="s">
        <v>46</v>
      </c>
      <c r="E69" s="99"/>
    </row>
    <row r="70" spans="1:5" ht="25.5" outlineLevel="1">
      <c r="A70" s="96">
        <v>67</v>
      </c>
      <c r="B70" s="16" t="s">
        <v>583</v>
      </c>
      <c r="C70" s="85" t="s">
        <v>774</v>
      </c>
      <c r="D70" s="100" t="s">
        <v>46</v>
      </c>
      <c r="E70" s="99"/>
    </row>
    <row r="71" spans="1:5">
      <c r="A71" s="119"/>
      <c r="B71" s="120"/>
      <c r="C71" s="121" t="s">
        <v>217</v>
      </c>
      <c r="D71" s="122"/>
      <c r="E71" s="122"/>
    </row>
    <row r="72" spans="1:5" s="8" customFormat="1" ht="78.75" outlineLevel="1">
      <c r="A72" s="96">
        <v>68</v>
      </c>
      <c r="B72" s="16" t="s">
        <v>743</v>
      </c>
      <c r="C72" s="84" t="s">
        <v>838</v>
      </c>
      <c r="D72" s="100" t="s">
        <v>47</v>
      </c>
      <c r="E72" s="99"/>
    </row>
    <row r="73" spans="1:5" s="8" customFormat="1" ht="33.75" outlineLevel="1">
      <c r="A73" s="96">
        <v>69</v>
      </c>
      <c r="B73" s="16" t="s">
        <v>744</v>
      </c>
      <c r="C73" s="84" t="s">
        <v>674</v>
      </c>
      <c r="D73" s="100" t="s">
        <v>39</v>
      </c>
      <c r="E73" s="99"/>
    </row>
    <row r="74" spans="1:5" s="8" customFormat="1" ht="78.75" outlineLevel="1">
      <c r="A74" s="96">
        <v>70</v>
      </c>
      <c r="B74" s="16" t="s">
        <v>745</v>
      </c>
      <c r="C74" s="84" t="s">
        <v>839</v>
      </c>
      <c r="D74" s="100" t="s">
        <v>39</v>
      </c>
      <c r="E74" s="99"/>
    </row>
    <row r="75" spans="1:5" s="8" customFormat="1" ht="123.75" outlineLevel="1">
      <c r="A75" s="96">
        <v>71</v>
      </c>
      <c r="B75" s="16" t="s">
        <v>745</v>
      </c>
      <c r="C75" s="84" t="s">
        <v>840</v>
      </c>
      <c r="D75" s="100" t="s">
        <v>39</v>
      </c>
      <c r="E75" s="99"/>
    </row>
    <row r="76" spans="1:5" s="8" customFormat="1" ht="67.5" outlineLevel="1">
      <c r="A76" s="96">
        <v>72</v>
      </c>
      <c r="B76" s="16" t="s">
        <v>745</v>
      </c>
      <c r="C76" s="84" t="s">
        <v>841</v>
      </c>
      <c r="D76" s="100" t="s">
        <v>39</v>
      </c>
      <c r="E76" s="99"/>
    </row>
    <row r="77" spans="1:5" s="8" customFormat="1" ht="67.5" outlineLevel="1">
      <c r="A77" s="96">
        <v>73</v>
      </c>
      <c r="B77" s="16" t="s">
        <v>745</v>
      </c>
      <c r="C77" s="84" t="s">
        <v>842</v>
      </c>
      <c r="D77" s="100" t="s">
        <v>39</v>
      </c>
      <c r="E77" s="99"/>
    </row>
    <row r="78" spans="1:5" s="8" customFormat="1" ht="112.5" outlineLevel="1">
      <c r="A78" s="96">
        <v>74</v>
      </c>
      <c r="B78" s="16" t="s">
        <v>745</v>
      </c>
      <c r="C78" s="84" t="s">
        <v>843</v>
      </c>
      <c r="D78" s="100" t="s">
        <v>39</v>
      </c>
      <c r="E78" s="99"/>
    </row>
    <row r="79" spans="1:5" s="8" customFormat="1" ht="135" outlineLevel="1">
      <c r="A79" s="96">
        <v>75</v>
      </c>
      <c r="B79" s="16" t="s">
        <v>745</v>
      </c>
      <c r="C79" s="84" t="s">
        <v>844</v>
      </c>
      <c r="D79" s="100" t="s">
        <v>39</v>
      </c>
      <c r="E79" s="99"/>
    </row>
    <row r="80" spans="1:5" s="8" customFormat="1" ht="135" outlineLevel="1">
      <c r="A80" s="96">
        <v>76</v>
      </c>
      <c r="B80" s="16" t="s">
        <v>745</v>
      </c>
      <c r="C80" s="84" t="s">
        <v>845</v>
      </c>
      <c r="D80" s="100" t="s">
        <v>39</v>
      </c>
      <c r="E80" s="99"/>
    </row>
    <row r="81" spans="1:5" s="8" customFormat="1" ht="135" outlineLevel="1">
      <c r="A81" s="96">
        <v>77</v>
      </c>
      <c r="B81" s="16" t="s">
        <v>745</v>
      </c>
      <c r="C81" s="84" t="s">
        <v>846</v>
      </c>
      <c r="D81" s="100" t="s">
        <v>39</v>
      </c>
      <c r="E81" s="99"/>
    </row>
    <row r="82" spans="1:5" s="8" customFormat="1" ht="135" outlineLevel="1">
      <c r="A82" s="96">
        <v>78</v>
      </c>
      <c r="B82" s="16" t="s">
        <v>745</v>
      </c>
      <c r="C82" s="84" t="s">
        <v>847</v>
      </c>
      <c r="D82" s="100" t="s">
        <v>39</v>
      </c>
      <c r="E82" s="99"/>
    </row>
    <row r="83" spans="1:5" s="8" customFormat="1" ht="101.25" outlineLevel="1">
      <c r="A83" s="96">
        <v>79</v>
      </c>
      <c r="B83" s="16" t="s">
        <v>848</v>
      </c>
      <c r="C83" s="84" t="s">
        <v>849</v>
      </c>
      <c r="D83" s="100" t="s">
        <v>39</v>
      </c>
      <c r="E83" s="99"/>
    </row>
    <row r="84" spans="1:5" s="8" customFormat="1" ht="135" outlineLevel="1">
      <c r="A84" s="96">
        <v>80</v>
      </c>
      <c r="B84" s="16" t="s">
        <v>848</v>
      </c>
      <c r="C84" s="84" t="s">
        <v>850</v>
      </c>
      <c r="D84" s="100" t="s">
        <v>39</v>
      </c>
      <c r="E84" s="99"/>
    </row>
    <row r="85" spans="1:5" s="8" customFormat="1" ht="90" outlineLevel="1">
      <c r="A85" s="96">
        <v>81</v>
      </c>
      <c r="B85" s="16" t="s">
        <v>848</v>
      </c>
      <c r="C85" s="84" t="s">
        <v>851</v>
      </c>
      <c r="D85" s="100" t="s">
        <v>39</v>
      </c>
      <c r="E85" s="99"/>
    </row>
    <row r="86" spans="1:5" s="8" customFormat="1" ht="90" outlineLevel="1">
      <c r="A86" s="96">
        <v>82</v>
      </c>
      <c r="B86" s="16" t="s">
        <v>848</v>
      </c>
      <c r="C86" s="84" t="s">
        <v>852</v>
      </c>
      <c r="D86" s="100" t="s">
        <v>39</v>
      </c>
      <c r="E86" s="99"/>
    </row>
    <row r="87" spans="1:5" s="8" customFormat="1" ht="112.5" outlineLevel="1">
      <c r="A87" s="96">
        <v>83</v>
      </c>
      <c r="B87" s="16" t="s">
        <v>848</v>
      </c>
      <c r="C87" s="84" t="s">
        <v>853</v>
      </c>
      <c r="D87" s="100" t="s">
        <v>39</v>
      </c>
      <c r="E87" s="99"/>
    </row>
    <row r="88" spans="1:5" s="8" customFormat="1" ht="112.5" outlineLevel="1">
      <c r="A88" s="96">
        <v>84</v>
      </c>
      <c r="B88" s="16" t="s">
        <v>848</v>
      </c>
      <c r="C88" s="84" t="s">
        <v>854</v>
      </c>
      <c r="D88" s="100" t="s">
        <v>39</v>
      </c>
      <c r="E88" s="99"/>
    </row>
    <row r="89" spans="1:5" s="8" customFormat="1" ht="112.5" outlineLevel="1">
      <c r="A89" s="96">
        <v>85</v>
      </c>
      <c r="B89" s="16" t="s">
        <v>855</v>
      </c>
      <c r="C89" s="84" t="s">
        <v>856</v>
      </c>
      <c r="D89" s="100" t="s">
        <v>39</v>
      </c>
      <c r="E89" s="99"/>
    </row>
    <row r="90" spans="1:5" s="8" customFormat="1" ht="146.25" outlineLevel="1">
      <c r="A90" s="96">
        <v>86</v>
      </c>
      <c r="B90" s="16" t="s">
        <v>848</v>
      </c>
      <c r="C90" s="84" t="s">
        <v>857</v>
      </c>
      <c r="D90" s="100" t="s">
        <v>39</v>
      </c>
      <c r="E90" s="99"/>
    </row>
    <row r="91" spans="1:5" s="8" customFormat="1" ht="146.25" outlineLevel="1">
      <c r="A91" s="96">
        <v>87</v>
      </c>
      <c r="B91" s="16" t="s">
        <v>848</v>
      </c>
      <c r="C91" s="84" t="s">
        <v>858</v>
      </c>
      <c r="D91" s="100" t="s">
        <v>39</v>
      </c>
      <c r="E91" s="99"/>
    </row>
    <row r="92" spans="1:5" s="8" customFormat="1" ht="135" outlineLevel="1">
      <c r="A92" s="96">
        <v>88</v>
      </c>
      <c r="B92" s="16" t="s">
        <v>859</v>
      </c>
      <c r="C92" s="84" t="s">
        <v>860</v>
      </c>
      <c r="D92" s="100" t="s">
        <v>39</v>
      </c>
      <c r="E92" s="99"/>
    </row>
    <row r="93" spans="1:5" s="8" customFormat="1" ht="90" outlineLevel="1">
      <c r="A93" s="96">
        <v>89</v>
      </c>
      <c r="B93" s="16" t="s">
        <v>861</v>
      </c>
      <c r="C93" s="84" t="s">
        <v>862</v>
      </c>
      <c r="D93" s="100" t="s">
        <v>39</v>
      </c>
      <c r="E93" s="99"/>
    </row>
    <row r="94" spans="1:5" s="8" customFormat="1" ht="90" outlineLevel="1">
      <c r="A94" s="96">
        <v>90</v>
      </c>
      <c r="B94" s="16" t="s">
        <v>746</v>
      </c>
      <c r="C94" s="84" t="s">
        <v>818</v>
      </c>
      <c r="D94" s="100" t="s">
        <v>39</v>
      </c>
      <c r="E94" s="99"/>
    </row>
    <row r="95" spans="1:5" s="8" customFormat="1" ht="101.25" outlineLevel="1">
      <c r="A95" s="96">
        <v>91</v>
      </c>
      <c r="B95" s="16" t="s">
        <v>864</v>
      </c>
      <c r="C95" s="84" t="s">
        <v>865</v>
      </c>
      <c r="D95" s="100" t="s">
        <v>47</v>
      </c>
      <c r="E95" s="99"/>
    </row>
    <row r="96" spans="1:5" s="8" customFormat="1" ht="101.25" outlineLevel="1">
      <c r="A96" s="96">
        <v>92</v>
      </c>
      <c r="B96" s="16" t="s">
        <v>866</v>
      </c>
      <c r="C96" s="84" t="s">
        <v>946</v>
      </c>
      <c r="D96" s="100" t="s">
        <v>47</v>
      </c>
      <c r="E96" s="99"/>
    </row>
    <row r="97" spans="1:5" s="8" customFormat="1" ht="112.5" outlineLevel="1">
      <c r="A97" s="96">
        <v>93</v>
      </c>
      <c r="B97" s="16" t="s">
        <v>867</v>
      </c>
      <c r="C97" s="84" t="s">
        <v>868</v>
      </c>
      <c r="D97" s="100" t="s">
        <v>47</v>
      </c>
      <c r="E97" s="99"/>
    </row>
    <row r="98" spans="1:5" s="8" customFormat="1" ht="101.25" outlineLevel="1">
      <c r="A98" s="96">
        <v>94</v>
      </c>
      <c r="B98" s="16" t="s">
        <v>869</v>
      </c>
      <c r="C98" s="84" t="s">
        <v>870</v>
      </c>
      <c r="D98" s="100" t="s">
        <v>39</v>
      </c>
      <c r="E98" s="99"/>
    </row>
    <row r="99" spans="1:5" s="8" customFormat="1" ht="101.25" outlineLevel="1">
      <c r="A99" s="96">
        <v>95</v>
      </c>
      <c r="B99" s="16" t="s">
        <v>871</v>
      </c>
      <c r="C99" s="84" t="s">
        <v>872</v>
      </c>
      <c r="D99" s="100" t="s">
        <v>47</v>
      </c>
      <c r="E99" s="99"/>
    </row>
    <row r="100" spans="1:5" s="8" customFormat="1" ht="101.25" outlineLevel="1">
      <c r="A100" s="96">
        <v>96</v>
      </c>
      <c r="B100" s="16" t="s">
        <v>873</v>
      </c>
      <c r="C100" s="84" t="s">
        <v>874</v>
      </c>
      <c r="D100" s="100" t="s">
        <v>47</v>
      </c>
      <c r="E100" s="99"/>
    </row>
    <row r="101" spans="1:5" s="8" customFormat="1" ht="101.25" outlineLevel="1">
      <c r="A101" s="96">
        <v>97</v>
      </c>
      <c r="B101" s="16" t="s">
        <v>875</v>
      </c>
      <c r="C101" s="84" t="s">
        <v>947</v>
      </c>
      <c r="D101" s="100" t="s">
        <v>47</v>
      </c>
      <c r="E101" s="99"/>
    </row>
    <row r="102" spans="1:5" s="8" customFormat="1" ht="101.25" outlineLevel="1">
      <c r="A102" s="96">
        <v>98</v>
      </c>
      <c r="B102" s="16" t="s">
        <v>876</v>
      </c>
      <c r="C102" s="84" t="s">
        <v>877</v>
      </c>
      <c r="D102" s="100" t="s">
        <v>47</v>
      </c>
      <c r="E102" s="99"/>
    </row>
    <row r="103" spans="1:5" s="8" customFormat="1" ht="90" outlineLevel="1">
      <c r="A103" s="96">
        <v>99</v>
      </c>
      <c r="B103" s="16" t="s">
        <v>878</v>
      </c>
      <c r="C103" s="84" t="s">
        <v>879</v>
      </c>
      <c r="D103" s="100" t="s">
        <v>39</v>
      </c>
      <c r="E103" s="99"/>
    </row>
    <row r="104" spans="1:5" s="8" customFormat="1" ht="101.25" outlineLevel="1">
      <c r="A104" s="96">
        <v>100</v>
      </c>
      <c r="B104" s="16" t="s">
        <v>880</v>
      </c>
      <c r="C104" s="84" t="s">
        <v>881</v>
      </c>
      <c r="D104" s="100" t="s">
        <v>47</v>
      </c>
      <c r="E104" s="99"/>
    </row>
    <row r="105" spans="1:5" s="8" customFormat="1" ht="101.25" outlineLevel="1">
      <c r="A105" s="96">
        <v>101</v>
      </c>
      <c r="B105" s="16" t="s">
        <v>882</v>
      </c>
      <c r="C105" s="84" t="s">
        <v>883</v>
      </c>
      <c r="D105" s="100" t="s">
        <v>47</v>
      </c>
      <c r="E105" s="99"/>
    </row>
    <row r="106" spans="1:5" s="8" customFormat="1" ht="101.25" outlineLevel="1">
      <c r="A106" s="96">
        <v>102</v>
      </c>
      <c r="B106" s="16" t="s">
        <v>882</v>
      </c>
      <c r="C106" s="84" t="s">
        <v>884</v>
      </c>
      <c r="D106" s="100" t="s">
        <v>47</v>
      </c>
      <c r="E106" s="99"/>
    </row>
    <row r="107" spans="1:5" s="8" customFormat="1" ht="101.25" outlineLevel="1">
      <c r="A107" s="96">
        <v>103</v>
      </c>
      <c r="B107" s="16" t="s">
        <v>882</v>
      </c>
      <c r="C107" s="84" t="s">
        <v>885</v>
      </c>
      <c r="D107" s="100" t="s">
        <v>47</v>
      </c>
      <c r="E107" s="99"/>
    </row>
    <row r="108" spans="1:5" s="8" customFormat="1" ht="101.25" outlineLevel="1">
      <c r="A108" s="96">
        <v>104</v>
      </c>
      <c r="B108" s="16" t="s">
        <v>882</v>
      </c>
      <c r="C108" s="84" t="s">
        <v>886</v>
      </c>
      <c r="D108" s="100" t="s">
        <v>47</v>
      </c>
      <c r="E108" s="99"/>
    </row>
    <row r="109" spans="1:5" s="8" customFormat="1" ht="90" outlineLevel="1">
      <c r="A109" s="96">
        <v>105</v>
      </c>
      <c r="B109" s="16" t="s">
        <v>887</v>
      </c>
      <c r="C109" s="84" t="s">
        <v>888</v>
      </c>
      <c r="D109" s="100" t="s">
        <v>39</v>
      </c>
      <c r="E109" s="99"/>
    </row>
    <row r="110" spans="1:5" s="8" customFormat="1" ht="33.75" outlineLevel="1">
      <c r="A110" s="96">
        <v>106</v>
      </c>
      <c r="B110" s="16" t="s">
        <v>889</v>
      </c>
      <c r="C110" s="84" t="s">
        <v>890</v>
      </c>
      <c r="D110" s="100" t="s">
        <v>39</v>
      </c>
      <c r="E110" s="99"/>
    </row>
    <row r="111" spans="1:5" s="8" customFormat="1" ht="56.25" outlineLevel="1">
      <c r="A111" s="96">
        <v>107</v>
      </c>
      <c r="B111" s="16" t="s">
        <v>891</v>
      </c>
      <c r="C111" s="84" t="s">
        <v>892</v>
      </c>
      <c r="D111" s="100" t="s">
        <v>47</v>
      </c>
      <c r="E111" s="99"/>
    </row>
    <row r="112" spans="1:5" s="8" customFormat="1" ht="38.25" outlineLevel="1">
      <c r="A112" s="96">
        <v>108</v>
      </c>
      <c r="B112" s="16" t="s">
        <v>975</v>
      </c>
      <c r="C112" s="84" t="s">
        <v>863</v>
      </c>
      <c r="D112" s="100" t="s">
        <v>39</v>
      </c>
      <c r="E112" s="99"/>
    </row>
    <row r="113" spans="1:5" s="8" customFormat="1" ht="45" outlineLevel="1">
      <c r="A113" s="96">
        <v>109</v>
      </c>
      <c r="B113" s="16" t="s">
        <v>893</v>
      </c>
      <c r="C113" s="84" t="s">
        <v>894</v>
      </c>
      <c r="D113" s="100" t="s">
        <v>49</v>
      </c>
      <c r="E113" s="99"/>
    </row>
    <row r="114" spans="1:5" s="8" customFormat="1" ht="33.75" outlineLevel="1">
      <c r="A114" s="96">
        <v>110</v>
      </c>
      <c r="B114" s="16" t="s">
        <v>895</v>
      </c>
      <c r="C114" s="84" t="s">
        <v>265</v>
      </c>
      <c r="D114" s="100" t="s">
        <v>47</v>
      </c>
      <c r="E114" s="99"/>
    </row>
    <row r="115" spans="1:5" s="8" customFormat="1" ht="78.75" outlineLevel="1">
      <c r="A115" s="96">
        <v>110.1</v>
      </c>
      <c r="B115" s="16" t="s">
        <v>965</v>
      </c>
      <c r="C115" s="84" t="s">
        <v>964</v>
      </c>
      <c r="D115" s="100" t="s">
        <v>47</v>
      </c>
      <c r="E115" s="99"/>
    </row>
    <row r="116" spans="1:5" s="8" customFormat="1" ht="56.25" outlineLevel="1">
      <c r="A116" s="96">
        <v>110.2</v>
      </c>
      <c r="B116" s="16" t="s">
        <v>966</v>
      </c>
      <c r="C116" s="84" t="s">
        <v>967</v>
      </c>
      <c r="D116" s="100" t="s">
        <v>47</v>
      </c>
      <c r="E116" s="99"/>
    </row>
    <row r="117" spans="1:5" s="8" customFormat="1" outlineLevel="1">
      <c r="A117" s="96">
        <v>110.3</v>
      </c>
      <c r="B117" s="16" t="s">
        <v>968</v>
      </c>
      <c r="C117" s="84" t="s">
        <v>270</v>
      </c>
      <c r="D117" s="100" t="s">
        <v>557</v>
      </c>
      <c r="E117" s="99"/>
    </row>
    <row r="118" spans="1:5" s="8" customFormat="1" ht="22.5" outlineLevel="1">
      <c r="A118" s="96">
        <v>110.4</v>
      </c>
      <c r="B118" s="16" t="s">
        <v>968</v>
      </c>
      <c r="C118" s="84" t="s">
        <v>268</v>
      </c>
      <c r="D118" s="100" t="s">
        <v>557</v>
      </c>
      <c r="E118" s="99"/>
    </row>
    <row r="119" spans="1:5" s="8" customFormat="1" ht="22.5" outlineLevel="1">
      <c r="A119" s="96">
        <v>111</v>
      </c>
      <c r="B119" s="16" t="s">
        <v>266</v>
      </c>
      <c r="C119" s="84" t="s">
        <v>267</v>
      </c>
      <c r="D119" s="100" t="s">
        <v>557</v>
      </c>
      <c r="E119" s="99"/>
    </row>
    <row r="120" spans="1:5" s="8" customFormat="1" ht="22.5" outlineLevel="1">
      <c r="A120" s="96">
        <v>112</v>
      </c>
      <c r="B120" s="16" t="s">
        <v>266</v>
      </c>
      <c r="C120" s="84" t="s">
        <v>268</v>
      </c>
      <c r="D120" s="100" t="s">
        <v>49</v>
      </c>
      <c r="E120" s="99"/>
    </row>
    <row r="121" spans="1:5" s="8" customFormat="1" outlineLevel="1">
      <c r="A121" s="96">
        <v>113</v>
      </c>
      <c r="B121" s="16" t="s">
        <v>269</v>
      </c>
      <c r="C121" s="84" t="s">
        <v>270</v>
      </c>
      <c r="D121" s="100" t="s">
        <v>557</v>
      </c>
      <c r="E121" s="99"/>
    </row>
    <row r="122" spans="1:5" s="8" customFormat="1" outlineLevel="1">
      <c r="A122" s="96">
        <v>114</v>
      </c>
      <c r="B122" s="16" t="s">
        <v>269</v>
      </c>
      <c r="C122" s="84" t="s">
        <v>271</v>
      </c>
      <c r="D122" s="100" t="s">
        <v>49</v>
      </c>
      <c r="E122" s="99"/>
    </row>
    <row r="123" spans="1:5" s="8" customFormat="1" outlineLevel="1">
      <c r="A123" s="96">
        <v>115</v>
      </c>
      <c r="B123" s="16" t="s">
        <v>272</v>
      </c>
      <c r="C123" s="84" t="s">
        <v>273</v>
      </c>
      <c r="D123" s="100" t="s">
        <v>557</v>
      </c>
      <c r="E123" s="99"/>
    </row>
    <row r="124" spans="1:5" s="8" customFormat="1" outlineLevel="1">
      <c r="A124" s="96">
        <v>116</v>
      </c>
      <c r="B124" s="16" t="s">
        <v>272</v>
      </c>
      <c r="C124" s="84" t="s">
        <v>271</v>
      </c>
      <c r="D124" s="100" t="s">
        <v>49</v>
      </c>
      <c r="E124" s="99"/>
    </row>
    <row r="125" spans="1:5" s="8" customFormat="1" outlineLevel="1">
      <c r="A125" s="96">
        <v>117</v>
      </c>
      <c r="B125" s="16" t="s">
        <v>272</v>
      </c>
      <c r="C125" s="84" t="s">
        <v>274</v>
      </c>
      <c r="D125" s="100" t="s">
        <v>557</v>
      </c>
      <c r="E125" s="99"/>
    </row>
    <row r="126" spans="1:5" s="8" customFormat="1" outlineLevel="1">
      <c r="A126" s="96">
        <v>118</v>
      </c>
      <c r="B126" s="16" t="s">
        <v>272</v>
      </c>
      <c r="C126" s="84" t="s">
        <v>275</v>
      </c>
      <c r="D126" s="100" t="s">
        <v>557</v>
      </c>
      <c r="E126" s="99"/>
    </row>
    <row r="127" spans="1:5" s="8" customFormat="1" ht="33.75" outlineLevel="1">
      <c r="A127" s="96">
        <v>119</v>
      </c>
      <c r="B127" s="16" t="s">
        <v>272</v>
      </c>
      <c r="C127" s="84" t="s">
        <v>276</v>
      </c>
      <c r="D127" s="100" t="s">
        <v>49</v>
      </c>
      <c r="E127" s="99"/>
    </row>
    <row r="128" spans="1:5" s="8" customFormat="1" ht="33.75" outlineLevel="1">
      <c r="A128" s="96">
        <v>120</v>
      </c>
      <c r="B128" s="16" t="s">
        <v>272</v>
      </c>
      <c r="C128" s="84" t="s">
        <v>277</v>
      </c>
      <c r="D128" s="100" t="s">
        <v>49</v>
      </c>
      <c r="E128" s="99"/>
    </row>
    <row r="129" spans="1:5" s="8" customFormat="1" outlineLevel="1">
      <c r="A129" s="96">
        <v>121</v>
      </c>
      <c r="B129" s="16" t="s">
        <v>278</v>
      </c>
      <c r="C129" s="84" t="s">
        <v>273</v>
      </c>
      <c r="D129" s="100" t="s">
        <v>557</v>
      </c>
      <c r="E129" s="99"/>
    </row>
    <row r="130" spans="1:5" s="8" customFormat="1" outlineLevel="1">
      <c r="A130" s="96">
        <v>122</v>
      </c>
      <c r="B130" s="16" t="s">
        <v>278</v>
      </c>
      <c r="C130" s="84" t="s">
        <v>271</v>
      </c>
      <c r="D130" s="100" t="s">
        <v>49</v>
      </c>
      <c r="E130" s="99"/>
    </row>
    <row r="131" spans="1:5" s="8" customFormat="1" outlineLevel="1">
      <c r="A131" s="96">
        <v>123</v>
      </c>
      <c r="B131" s="16" t="s">
        <v>278</v>
      </c>
      <c r="C131" s="84" t="s">
        <v>274</v>
      </c>
      <c r="D131" s="100" t="s">
        <v>557</v>
      </c>
      <c r="E131" s="99"/>
    </row>
    <row r="132" spans="1:5" s="8" customFormat="1" outlineLevel="1">
      <c r="A132" s="96">
        <v>124</v>
      </c>
      <c r="B132" s="16" t="s">
        <v>278</v>
      </c>
      <c r="C132" s="84" t="s">
        <v>275</v>
      </c>
      <c r="D132" s="100" t="s">
        <v>557</v>
      </c>
      <c r="E132" s="99"/>
    </row>
    <row r="133" spans="1:5" s="8" customFormat="1" ht="33.75" outlineLevel="1">
      <c r="A133" s="96">
        <v>125</v>
      </c>
      <c r="B133" s="16" t="s">
        <v>278</v>
      </c>
      <c r="C133" s="84" t="s">
        <v>276</v>
      </c>
      <c r="D133" s="100" t="s">
        <v>49</v>
      </c>
      <c r="E133" s="99"/>
    </row>
    <row r="134" spans="1:5" s="8" customFormat="1" ht="33.75" outlineLevel="1">
      <c r="A134" s="96">
        <v>126</v>
      </c>
      <c r="B134" s="16" t="s">
        <v>278</v>
      </c>
      <c r="C134" s="84" t="s">
        <v>277</v>
      </c>
      <c r="D134" s="100" t="s">
        <v>49</v>
      </c>
      <c r="E134" s="99"/>
    </row>
    <row r="135" spans="1:5" s="8" customFormat="1" ht="25.5" outlineLevel="1">
      <c r="A135" s="96">
        <v>127</v>
      </c>
      <c r="B135" s="16" t="s">
        <v>896</v>
      </c>
      <c r="C135" s="84" t="s">
        <v>897</v>
      </c>
      <c r="D135" s="100" t="s">
        <v>39</v>
      </c>
      <c r="E135" s="99"/>
    </row>
    <row r="136" spans="1:5" s="8" customFormat="1" ht="25.5" outlineLevel="1">
      <c r="A136" s="96">
        <v>128</v>
      </c>
      <c r="B136" s="16" t="s">
        <v>896</v>
      </c>
      <c r="C136" s="84" t="s">
        <v>898</v>
      </c>
      <c r="D136" s="100" t="s">
        <v>49</v>
      </c>
      <c r="E136" s="99"/>
    </row>
    <row r="137" spans="1:5" s="8" customFormat="1" ht="38.25" outlineLevel="1">
      <c r="A137" s="96">
        <v>129</v>
      </c>
      <c r="B137" s="16" t="s">
        <v>279</v>
      </c>
      <c r="C137" s="84" t="s">
        <v>275</v>
      </c>
      <c r="D137" s="100" t="s">
        <v>39</v>
      </c>
      <c r="E137" s="99"/>
    </row>
    <row r="138" spans="1:5" s="8" customFormat="1" ht="38.25" outlineLevel="1">
      <c r="A138" s="96">
        <v>130</v>
      </c>
      <c r="B138" s="16" t="s">
        <v>279</v>
      </c>
      <c r="C138" s="84" t="s">
        <v>280</v>
      </c>
      <c r="D138" s="100" t="s">
        <v>39</v>
      </c>
      <c r="E138" s="99"/>
    </row>
    <row r="139" spans="1:5" s="8" customFormat="1" ht="38.25" outlineLevel="1">
      <c r="A139" s="96">
        <v>131</v>
      </c>
      <c r="B139" s="16" t="s">
        <v>279</v>
      </c>
      <c r="C139" s="84" t="s">
        <v>281</v>
      </c>
      <c r="D139" s="100" t="s">
        <v>49</v>
      </c>
      <c r="E139" s="99"/>
    </row>
    <row r="140" spans="1:5" s="8" customFormat="1" ht="38.25" outlineLevel="1">
      <c r="A140" s="96">
        <v>132</v>
      </c>
      <c r="B140" s="16" t="s">
        <v>279</v>
      </c>
      <c r="C140" s="84" t="s">
        <v>282</v>
      </c>
      <c r="D140" s="100" t="s">
        <v>49</v>
      </c>
      <c r="E140" s="99"/>
    </row>
    <row r="141" spans="1:5" s="8" customFormat="1" ht="38.25" outlineLevel="1">
      <c r="A141" s="96">
        <v>133</v>
      </c>
      <c r="B141" s="16" t="s">
        <v>279</v>
      </c>
      <c r="C141" s="84" t="s">
        <v>283</v>
      </c>
      <c r="D141" s="100" t="s">
        <v>49</v>
      </c>
      <c r="E141" s="99"/>
    </row>
    <row r="142" spans="1:5" s="8" customFormat="1" ht="38.25" outlineLevel="1">
      <c r="A142" s="96">
        <v>134</v>
      </c>
      <c r="B142" s="16" t="s">
        <v>973</v>
      </c>
      <c r="C142" s="84" t="s">
        <v>974</v>
      </c>
      <c r="D142" s="100" t="s">
        <v>39</v>
      </c>
      <c r="E142" s="99"/>
    </row>
    <row r="143" spans="1:5" s="8" customFormat="1" ht="38.25" outlineLevel="1">
      <c r="A143" s="96">
        <v>135</v>
      </c>
      <c r="B143" s="16" t="s">
        <v>899</v>
      </c>
      <c r="C143" s="84" t="s">
        <v>280</v>
      </c>
      <c r="D143" s="100" t="s">
        <v>39</v>
      </c>
      <c r="E143" s="99"/>
    </row>
    <row r="144" spans="1:5" s="8" customFormat="1" ht="38.25" outlineLevel="1">
      <c r="A144" s="96">
        <v>136</v>
      </c>
      <c r="B144" s="16" t="s">
        <v>900</v>
      </c>
      <c r="C144" s="109" t="s">
        <v>901</v>
      </c>
      <c r="D144" s="100" t="s">
        <v>557</v>
      </c>
      <c r="E144" s="99"/>
    </row>
    <row r="145" spans="1:5" s="8" customFormat="1" ht="38.25" outlineLevel="1">
      <c r="A145" s="96">
        <v>137</v>
      </c>
      <c r="B145" s="16" t="s">
        <v>902</v>
      </c>
      <c r="C145" s="109" t="s">
        <v>901</v>
      </c>
      <c r="D145" s="100" t="s">
        <v>557</v>
      </c>
      <c r="E145" s="99"/>
    </row>
    <row r="146" spans="1:5" s="8" customFormat="1" ht="51" outlineLevel="1">
      <c r="A146" s="96">
        <v>138</v>
      </c>
      <c r="B146" s="16" t="s">
        <v>903</v>
      </c>
      <c r="C146" s="109" t="s">
        <v>901</v>
      </c>
      <c r="D146" s="100" t="s">
        <v>557</v>
      </c>
      <c r="E146" s="99"/>
    </row>
    <row r="147" spans="1:5" s="8" customFormat="1" ht="38.25" outlineLevel="1">
      <c r="A147" s="96">
        <v>139</v>
      </c>
      <c r="B147" s="16" t="s">
        <v>904</v>
      </c>
      <c r="C147" s="109" t="s">
        <v>901</v>
      </c>
      <c r="D147" s="100" t="s">
        <v>557</v>
      </c>
      <c r="E147" s="99"/>
    </row>
    <row r="148" spans="1:5" s="8" customFormat="1" ht="38.25" outlineLevel="1">
      <c r="A148" s="96">
        <v>140</v>
      </c>
      <c r="B148" s="16" t="s">
        <v>905</v>
      </c>
      <c r="C148" s="84" t="s">
        <v>906</v>
      </c>
      <c r="D148" s="100" t="s">
        <v>39</v>
      </c>
      <c r="E148" s="99"/>
    </row>
    <row r="149" spans="1:5" s="8" customFormat="1" ht="38.25" outlineLevel="1">
      <c r="A149" s="96">
        <v>141</v>
      </c>
      <c r="B149" s="16" t="s">
        <v>905</v>
      </c>
      <c r="C149" s="84" t="s">
        <v>907</v>
      </c>
      <c r="D149" s="100" t="s">
        <v>39</v>
      </c>
      <c r="E149" s="99"/>
    </row>
    <row r="150" spans="1:5" s="8" customFormat="1" ht="45" outlineLevel="1">
      <c r="A150" s="96">
        <v>142</v>
      </c>
      <c r="B150" s="16" t="s">
        <v>908</v>
      </c>
      <c r="C150" s="84" t="s">
        <v>953</v>
      </c>
      <c r="D150" s="100" t="s">
        <v>557</v>
      </c>
      <c r="E150" s="99"/>
    </row>
    <row r="151" spans="1:5" s="8" customFormat="1" ht="45" outlineLevel="1">
      <c r="A151" s="96">
        <v>143</v>
      </c>
      <c r="B151" s="16" t="s">
        <v>908</v>
      </c>
      <c r="C151" s="84" t="s">
        <v>954</v>
      </c>
      <c r="D151" s="100" t="s">
        <v>557</v>
      </c>
      <c r="E151" s="99"/>
    </row>
    <row r="152" spans="1:5" s="8" customFormat="1" ht="45" outlineLevel="1">
      <c r="A152" s="96">
        <v>144</v>
      </c>
      <c r="B152" s="16" t="s">
        <v>908</v>
      </c>
      <c r="C152" s="84" t="s">
        <v>955</v>
      </c>
      <c r="D152" s="100" t="s">
        <v>557</v>
      </c>
      <c r="E152" s="99"/>
    </row>
    <row r="153" spans="1:5" s="8" customFormat="1" ht="45" outlineLevel="1">
      <c r="A153" s="96">
        <v>145</v>
      </c>
      <c r="B153" s="16" t="s">
        <v>908</v>
      </c>
      <c r="C153" s="84" t="s">
        <v>956</v>
      </c>
      <c r="D153" s="100" t="s">
        <v>557</v>
      </c>
      <c r="E153" s="99"/>
    </row>
    <row r="154" spans="1:5" s="8" customFormat="1" outlineLevel="1">
      <c r="A154" s="96">
        <v>146</v>
      </c>
      <c r="B154" s="16" t="s">
        <v>909</v>
      </c>
      <c r="C154" s="84" t="s">
        <v>910</v>
      </c>
      <c r="D154" s="100" t="s">
        <v>39</v>
      </c>
      <c r="E154" s="99"/>
    </row>
    <row r="155" spans="1:5" s="8" customFormat="1" outlineLevel="1">
      <c r="A155" s="96">
        <v>147</v>
      </c>
      <c r="B155" s="16" t="s">
        <v>284</v>
      </c>
      <c r="C155" s="84" t="s">
        <v>285</v>
      </c>
      <c r="D155" s="100" t="s">
        <v>557</v>
      </c>
      <c r="E155" s="99"/>
    </row>
    <row r="156" spans="1:5" s="8" customFormat="1" outlineLevel="1">
      <c r="A156" s="96">
        <v>148</v>
      </c>
      <c r="B156" s="16" t="s">
        <v>284</v>
      </c>
      <c r="C156" s="84" t="s">
        <v>271</v>
      </c>
      <c r="D156" s="100" t="s">
        <v>49</v>
      </c>
      <c r="E156" s="99"/>
    </row>
    <row r="157" spans="1:5" s="8" customFormat="1" outlineLevel="1">
      <c r="A157" s="96">
        <v>149</v>
      </c>
      <c r="B157" s="16" t="s">
        <v>911</v>
      </c>
      <c r="C157" s="84" t="s">
        <v>910</v>
      </c>
      <c r="D157" s="100" t="s">
        <v>49</v>
      </c>
      <c r="E157" s="99"/>
    </row>
    <row r="158" spans="1:5" s="8" customFormat="1" ht="22.5" outlineLevel="1">
      <c r="A158" s="96">
        <v>150</v>
      </c>
      <c r="B158" s="16" t="s">
        <v>912</v>
      </c>
      <c r="C158" s="84" t="s">
        <v>913</v>
      </c>
      <c r="D158" s="100" t="s">
        <v>39</v>
      </c>
      <c r="E158" s="99"/>
    </row>
    <row r="159" spans="1:5" s="8" customFormat="1" ht="45" outlineLevel="1">
      <c r="A159" s="96">
        <v>151</v>
      </c>
      <c r="B159" s="16" t="s">
        <v>914</v>
      </c>
      <c r="C159" s="84" t="s">
        <v>915</v>
      </c>
      <c r="D159" s="100" t="s">
        <v>39</v>
      </c>
      <c r="E159" s="99"/>
    </row>
    <row r="160" spans="1:5" s="8" customFormat="1" ht="25.5" outlineLevel="1">
      <c r="A160" s="96">
        <v>152</v>
      </c>
      <c r="B160" s="16" t="s">
        <v>916</v>
      </c>
      <c r="C160" s="84" t="s">
        <v>917</v>
      </c>
      <c r="D160" s="100" t="s">
        <v>39</v>
      </c>
      <c r="E160" s="99"/>
    </row>
    <row r="161" spans="1:5" s="8" customFormat="1" ht="25.5" outlineLevel="1">
      <c r="A161" s="96">
        <v>153</v>
      </c>
      <c r="B161" s="16" t="s">
        <v>918</v>
      </c>
      <c r="C161" s="84" t="s">
        <v>919</v>
      </c>
      <c r="D161" s="100" t="s">
        <v>39</v>
      </c>
      <c r="E161" s="99"/>
    </row>
    <row r="162" spans="1:5" s="8" customFormat="1" outlineLevel="1">
      <c r="A162" s="96">
        <v>154</v>
      </c>
      <c r="B162" s="16" t="s">
        <v>920</v>
      </c>
      <c r="C162" s="84" t="s">
        <v>815</v>
      </c>
      <c r="D162" s="100" t="s">
        <v>39</v>
      </c>
      <c r="E162" s="99"/>
    </row>
    <row r="163" spans="1:5" s="8" customFormat="1" ht="25.5" outlineLevel="1">
      <c r="A163" s="96">
        <v>155</v>
      </c>
      <c r="B163" s="16" t="s">
        <v>921</v>
      </c>
      <c r="C163" s="84" t="s">
        <v>917</v>
      </c>
      <c r="D163" s="100" t="s">
        <v>39</v>
      </c>
      <c r="E163" s="99"/>
    </row>
    <row r="164" spans="1:5" s="8" customFormat="1" outlineLevel="1">
      <c r="A164" s="96">
        <v>156</v>
      </c>
      <c r="B164" s="16" t="s">
        <v>286</v>
      </c>
      <c r="C164" s="84" t="s">
        <v>815</v>
      </c>
      <c r="D164" s="100" t="s">
        <v>557</v>
      </c>
      <c r="E164" s="99"/>
    </row>
    <row r="165" spans="1:5" s="8" customFormat="1" outlineLevel="1">
      <c r="A165" s="96">
        <v>157</v>
      </c>
      <c r="B165" s="16" t="s">
        <v>287</v>
      </c>
      <c r="C165" s="84" t="s">
        <v>815</v>
      </c>
      <c r="D165" s="100" t="s">
        <v>39</v>
      </c>
      <c r="E165" s="99"/>
    </row>
    <row r="166" spans="1:5" s="8" customFormat="1" outlineLevel="1">
      <c r="A166" s="96">
        <v>158</v>
      </c>
      <c r="B166" s="16" t="s">
        <v>259</v>
      </c>
      <c r="C166" s="84" t="s">
        <v>917</v>
      </c>
      <c r="D166" s="100" t="s">
        <v>39</v>
      </c>
      <c r="E166" s="99"/>
    </row>
    <row r="167" spans="1:5" s="8" customFormat="1" outlineLevel="1">
      <c r="A167" s="96">
        <v>159</v>
      </c>
      <c r="B167" s="16" t="s">
        <v>288</v>
      </c>
      <c r="C167" s="84" t="s">
        <v>917</v>
      </c>
      <c r="D167" s="100" t="s">
        <v>39</v>
      </c>
      <c r="E167" s="99"/>
    </row>
    <row r="168" spans="1:5" s="8" customFormat="1" outlineLevel="1">
      <c r="A168" s="96">
        <v>160</v>
      </c>
      <c r="B168" s="16" t="s">
        <v>289</v>
      </c>
      <c r="C168" s="84" t="s">
        <v>815</v>
      </c>
      <c r="D168" s="100" t="s">
        <v>557</v>
      </c>
      <c r="E168" s="99"/>
    </row>
    <row r="169" spans="1:5" s="8" customFormat="1" outlineLevel="1">
      <c r="A169" s="96">
        <v>161</v>
      </c>
      <c r="B169" s="16" t="s">
        <v>922</v>
      </c>
      <c r="C169" s="84" t="s">
        <v>815</v>
      </c>
      <c r="D169" s="100" t="s">
        <v>39</v>
      </c>
      <c r="E169" s="99"/>
    </row>
    <row r="170" spans="1:5">
      <c r="A170" s="119"/>
      <c r="B170" s="120"/>
      <c r="C170" s="121" t="s">
        <v>218</v>
      </c>
      <c r="D170" s="122"/>
      <c r="E170" s="122"/>
    </row>
    <row r="171" spans="1:5" s="8" customFormat="1" ht="25.5" outlineLevel="1">
      <c r="A171" s="96">
        <v>162</v>
      </c>
      <c r="B171" s="16" t="s">
        <v>561</v>
      </c>
      <c r="C171" s="87" t="s">
        <v>290</v>
      </c>
      <c r="D171" s="100" t="s">
        <v>39</v>
      </c>
      <c r="E171" s="99"/>
    </row>
    <row r="172" spans="1:5" s="8" customFormat="1" ht="25.5" outlineLevel="1">
      <c r="A172" s="96">
        <v>163</v>
      </c>
      <c r="B172" s="16" t="s">
        <v>561</v>
      </c>
      <c r="C172" s="87" t="s">
        <v>291</v>
      </c>
      <c r="D172" s="100" t="s">
        <v>39</v>
      </c>
      <c r="E172" s="99"/>
    </row>
    <row r="173" spans="1:5" s="8" customFormat="1" ht="25.5" outlineLevel="1">
      <c r="A173" s="96">
        <v>164</v>
      </c>
      <c r="B173" s="16" t="s">
        <v>561</v>
      </c>
      <c r="C173" s="87" t="s">
        <v>292</v>
      </c>
      <c r="D173" s="100" t="s">
        <v>39</v>
      </c>
      <c r="E173" s="99"/>
    </row>
    <row r="174" spans="1:5" s="8" customFormat="1" ht="25.5" outlineLevel="1">
      <c r="A174" s="96">
        <v>165</v>
      </c>
      <c r="B174" s="16" t="s">
        <v>561</v>
      </c>
      <c r="C174" s="87" t="s">
        <v>293</v>
      </c>
      <c r="D174" s="100" t="s">
        <v>39</v>
      </c>
      <c r="E174" s="99"/>
    </row>
    <row r="175" spans="1:5" s="8" customFormat="1" ht="25.5" outlineLevel="1">
      <c r="A175" s="96">
        <v>166</v>
      </c>
      <c r="B175" s="16" t="s">
        <v>561</v>
      </c>
      <c r="C175" s="87" t="s">
        <v>294</v>
      </c>
      <c r="D175" s="100" t="s">
        <v>39</v>
      </c>
      <c r="E175" s="99"/>
    </row>
    <row r="176" spans="1:5" s="8" customFormat="1" ht="25.5" outlineLevel="1">
      <c r="A176" s="96">
        <v>167</v>
      </c>
      <c r="B176" s="16" t="s">
        <v>561</v>
      </c>
      <c r="C176" s="87" t="s">
        <v>295</v>
      </c>
      <c r="D176" s="100" t="s">
        <v>39</v>
      </c>
      <c r="E176" s="99"/>
    </row>
    <row r="177" spans="1:5" s="8" customFormat="1" ht="25.5" outlineLevel="1">
      <c r="A177" s="96">
        <v>168</v>
      </c>
      <c r="B177" s="16" t="s">
        <v>561</v>
      </c>
      <c r="C177" s="87" t="s">
        <v>296</v>
      </c>
      <c r="D177" s="100" t="s">
        <v>39</v>
      </c>
      <c r="E177" s="99"/>
    </row>
    <row r="178" spans="1:5" s="8" customFormat="1" ht="25.5" outlineLevel="1">
      <c r="A178" s="96">
        <v>169</v>
      </c>
      <c r="B178" s="16" t="s">
        <v>561</v>
      </c>
      <c r="C178" s="87" t="s">
        <v>297</v>
      </c>
      <c r="D178" s="100" t="s">
        <v>39</v>
      </c>
      <c r="E178" s="99"/>
    </row>
    <row r="179" spans="1:5" s="8" customFormat="1" outlineLevel="1">
      <c r="A179" s="96">
        <v>170</v>
      </c>
      <c r="B179" s="16" t="s">
        <v>298</v>
      </c>
      <c r="C179" s="87" t="s">
        <v>299</v>
      </c>
      <c r="D179" s="100" t="s">
        <v>39</v>
      </c>
      <c r="E179" s="99"/>
    </row>
    <row r="180" spans="1:5" s="8" customFormat="1" outlineLevel="1">
      <c r="A180" s="96">
        <v>171</v>
      </c>
      <c r="B180" s="16" t="s">
        <v>298</v>
      </c>
      <c r="C180" s="87" t="s">
        <v>290</v>
      </c>
      <c r="D180" s="100" t="s">
        <v>39</v>
      </c>
      <c r="E180" s="99"/>
    </row>
    <row r="181" spans="1:5" s="8" customFormat="1" outlineLevel="1">
      <c r="A181" s="96">
        <v>172</v>
      </c>
      <c r="B181" s="16" t="s">
        <v>298</v>
      </c>
      <c r="C181" s="87" t="s">
        <v>786</v>
      </c>
      <c r="D181" s="100" t="s">
        <v>39</v>
      </c>
      <c r="E181" s="99"/>
    </row>
    <row r="182" spans="1:5" s="8" customFormat="1" outlineLevel="1">
      <c r="A182" s="96">
        <v>173</v>
      </c>
      <c r="B182" s="16" t="s">
        <v>298</v>
      </c>
      <c r="C182" s="87" t="s">
        <v>291</v>
      </c>
      <c r="D182" s="100" t="s">
        <v>39</v>
      </c>
      <c r="E182" s="99"/>
    </row>
    <row r="183" spans="1:5" s="8" customFormat="1" outlineLevel="1">
      <c r="A183" s="96">
        <v>174</v>
      </c>
      <c r="B183" s="16" t="s">
        <v>298</v>
      </c>
      <c r="C183" s="87" t="s">
        <v>292</v>
      </c>
      <c r="D183" s="100" t="s">
        <v>39</v>
      </c>
      <c r="E183" s="99"/>
    </row>
    <row r="184" spans="1:5" s="8" customFormat="1" outlineLevel="1">
      <c r="A184" s="96">
        <v>175</v>
      </c>
      <c r="B184" s="16" t="s">
        <v>300</v>
      </c>
      <c r="C184" s="88" t="s">
        <v>292</v>
      </c>
      <c r="D184" s="100" t="s">
        <v>39</v>
      </c>
      <c r="E184" s="99"/>
    </row>
    <row r="185" spans="1:5" s="8" customFormat="1" outlineLevel="1">
      <c r="A185" s="96">
        <v>176</v>
      </c>
      <c r="B185" s="103" t="s">
        <v>301</v>
      </c>
      <c r="C185" s="87" t="s">
        <v>290</v>
      </c>
      <c r="D185" s="100" t="s">
        <v>39</v>
      </c>
      <c r="E185" s="99"/>
    </row>
    <row r="186" spans="1:5" s="8" customFormat="1" outlineLevel="1">
      <c r="A186" s="96">
        <v>177</v>
      </c>
      <c r="B186" s="103" t="s">
        <v>301</v>
      </c>
      <c r="C186" s="87" t="s">
        <v>786</v>
      </c>
      <c r="D186" s="100" t="s">
        <v>39</v>
      </c>
      <c r="E186" s="99"/>
    </row>
    <row r="187" spans="1:5" s="8" customFormat="1" outlineLevel="1">
      <c r="A187" s="96">
        <v>178</v>
      </c>
      <c r="B187" s="103" t="s">
        <v>301</v>
      </c>
      <c r="C187" s="87" t="s">
        <v>787</v>
      </c>
      <c r="D187" s="100" t="s">
        <v>39</v>
      </c>
      <c r="E187" s="99"/>
    </row>
    <row r="188" spans="1:5" s="8" customFormat="1" outlineLevel="1">
      <c r="A188" s="96">
        <v>179</v>
      </c>
      <c r="B188" s="103" t="s">
        <v>301</v>
      </c>
      <c r="C188" s="87" t="s">
        <v>291</v>
      </c>
      <c r="D188" s="100" t="s">
        <v>39</v>
      </c>
      <c r="E188" s="99"/>
    </row>
    <row r="189" spans="1:5" s="8" customFormat="1" outlineLevel="1">
      <c r="A189" s="96">
        <v>180</v>
      </c>
      <c r="B189" s="103" t="s">
        <v>301</v>
      </c>
      <c r="C189" s="87" t="s">
        <v>802</v>
      </c>
      <c r="D189" s="100" t="s">
        <v>39</v>
      </c>
      <c r="E189" s="99"/>
    </row>
    <row r="190" spans="1:5" s="8" customFormat="1" outlineLevel="1">
      <c r="A190" s="96">
        <v>181</v>
      </c>
      <c r="B190" s="103" t="s">
        <v>301</v>
      </c>
      <c r="C190" s="87" t="s">
        <v>292</v>
      </c>
      <c r="D190" s="100" t="s">
        <v>39</v>
      </c>
      <c r="E190" s="99"/>
    </row>
    <row r="191" spans="1:5" s="8" customFormat="1" outlineLevel="1">
      <c r="A191" s="96">
        <v>182</v>
      </c>
      <c r="B191" s="103" t="s">
        <v>301</v>
      </c>
      <c r="C191" s="87" t="s">
        <v>293</v>
      </c>
      <c r="D191" s="100" t="s">
        <v>39</v>
      </c>
      <c r="E191" s="99"/>
    </row>
    <row r="192" spans="1:5" s="8" customFormat="1" outlineLevel="1">
      <c r="A192" s="96">
        <v>183</v>
      </c>
      <c r="B192" s="103" t="s">
        <v>301</v>
      </c>
      <c r="C192" s="87" t="s">
        <v>294</v>
      </c>
      <c r="D192" s="100" t="s">
        <v>39</v>
      </c>
      <c r="E192" s="99"/>
    </row>
    <row r="193" spans="1:5" s="8" customFormat="1" outlineLevel="1">
      <c r="A193" s="96">
        <v>184</v>
      </c>
      <c r="B193" s="103" t="s">
        <v>301</v>
      </c>
      <c r="C193" s="87" t="s">
        <v>295</v>
      </c>
      <c r="D193" s="100" t="s">
        <v>39</v>
      </c>
      <c r="E193" s="99"/>
    </row>
    <row r="194" spans="1:5" s="8" customFormat="1" outlineLevel="1">
      <c r="A194" s="96">
        <v>185</v>
      </c>
      <c r="B194" s="103" t="s">
        <v>301</v>
      </c>
      <c r="C194" s="87" t="s">
        <v>296</v>
      </c>
      <c r="D194" s="100" t="s">
        <v>39</v>
      </c>
      <c r="E194" s="99"/>
    </row>
    <row r="195" spans="1:5" s="8" customFormat="1" outlineLevel="1">
      <c r="A195" s="96">
        <v>186</v>
      </c>
      <c r="B195" s="103" t="s">
        <v>301</v>
      </c>
      <c r="C195" s="87" t="s">
        <v>297</v>
      </c>
      <c r="D195" s="100" t="s">
        <v>39</v>
      </c>
      <c r="E195" s="99"/>
    </row>
    <row r="196" spans="1:5" s="8" customFormat="1" outlineLevel="1">
      <c r="A196" s="96">
        <v>187</v>
      </c>
      <c r="B196" s="103" t="s">
        <v>302</v>
      </c>
      <c r="C196" s="87" t="s">
        <v>292</v>
      </c>
      <c r="D196" s="100" t="s">
        <v>39</v>
      </c>
      <c r="E196" s="99"/>
    </row>
    <row r="197" spans="1:5" s="8" customFormat="1" outlineLevel="1">
      <c r="A197" s="96">
        <v>188</v>
      </c>
      <c r="B197" s="103" t="s">
        <v>302</v>
      </c>
      <c r="C197" s="87" t="s">
        <v>293</v>
      </c>
      <c r="D197" s="100" t="s">
        <v>39</v>
      </c>
      <c r="E197" s="99"/>
    </row>
    <row r="198" spans="1:5" s="8" customFormat="1" outlineLevel="1">
      <c r="A198" s="96">
        <v>189</v>
      </c>
      <c r="B198" s="103" t="s">
        <v>302</v>
      </c>
      <c r="C198" s="87" t="s">
        <v>294</v>
      </c>
      <c r="D198" s="100" t="s">
        <v>39</v>
      </c>
      <c r="E198" s="99"/>
    </row>
    <row r="199" spans="1:5" s="8" customFormat="1" outlineLevel="1">
      <c r="A199" s="96">
        <v>190</v>
      </c>
      <c r="B199" s="103" t="s">
        <v>302</v>
      </c>
      <c r="C199" s="87" t="s">
        <v>295</v>
      </c>
      <c r="D199" s="100" t="s">
        <v>39</v>
      </c>
      <c r="E199" s="99"/>
    </row>
    <row r="200" spans="1:5" s="8" customFormat="1" outlineLevel="1">
      <c r="A200" s="96">
        <v>191</v>
      </c>
      <c r="B200" s="103" t="s">
        <v>302</v>
      </c>
      <c r="C200" s="87" t="s">
        <v>296</v>
      </c>
      <c r="D200" s="100" t="s">
        <v>39</v>
      </c>
      <c r="E200" s="99"/>
    </row>
    <row r="201" spans="1:5" s="8" customFormat="1" outlineLevel="1">
      <c r="A201" s="96">
        <v>192</v>
      </c>
      <c r="B201" s="103" t="s">
        <v>302</v>
      </c>
      <c r="C201" s="87" t="s">
        <v>297</v>
      </c>
      <c r="D201" s="100" t="s">
        <v>39</v>
      </c>
      <c r="E201" s="99"/>
    </row>
    <row r="202" spans="1:5" s="8" customFormat="1" outlineLevel="1">
      <c r="A202" s="96">
        <v>193</v>
      </c>
      <c r="B202" s="16" t="s">
        <v>303</v>
      </c>
      <c r="C202" s="87" t="s">
        <v>291</v>
      </c>
      <c r="D202" s="100" t="s">
        <v>39</v>
      </c>
      <c r="E202" s="99"/>
    </row>
    <row r="203" spans="1:5" s="8" customFormat="1" outlineLevel="1">
      <c r="A203" s="96">
        <v>194</v>
      </c>
      <c r="B203" s="16" t="s">
        <v>303</v>
      </c>
      <c r="C203" s="87" t="s">
        <v>292</v>
      </c>
      <c r="D203" s="100" t="s">
        <v>39</v>
      </c>
      <c r="E203" s="99"/>
    </row>
    <row r="204" spans="1:5" s="8" customFormat="1" outlineLevel="1">
      <c r="A204" s="96">
        <v>195</v>
      </c>
      <c r="B204" s="16" t="s">
        <v>303</v>
      </c>
      <c r="C204" s="87" t="s">
        <v>293</v>
      </c>
      <c r="D204" s="100" t="s">
        <v>39</v>
      </c>
      <c r="E204" s="99"/>
    </row>
    <row r="205" spans="1:5" s="8" customFormat="1" outlineLevel="1">
      <c r="A205" s="96">
        <v>196</v>
      </c>
      <c r="B205" s="16" t="s">
        <v>303</v>
      </c>
      <c r="C205" s="87" t="s">
        <v>294</v>
      </c>
      <c r="D205" s="100" t="s">
        <v>39</v>
      </c>
      <c r="E205" s="99"/>
    </row>
    <row r="206" spans="1:5" s="8" customFormat="1" outlineLevel="1">
      <c r="A206" s="96">
        <v>197</v>
      </c>
      <c r="B206" s="16" t="s">
        <v>303</v>
      </c>
      <c r="C206" s="87" t="s">
        <v>295</v>
      </c>
      <c r="D206" s="100" t="s">
        <v>39</v>
      </c>
      <c r="E206" s="99"/>
    </row>
    <row r="207" spans="1:5" s="8" customFormat="1" outlineLevel="1">
      <c r="A207" s="96">
        <v>198</v>
      </c>
      <c r="B207" s="16" t="s">
        <v>303</v>
      </c>
      <c r="C207" s="87" t="s">
        <v>296</v>
      </c>
      <c r="D207" s="100" t="s">
        <v>39</v>
      </c>
      <c r="E207" s="99"/>
    </row>
    <row r="208" spans="1:5" s="8" customFormat="1" outlineLevel="1">
      <c r="A208" s="96">
        <v>199</v>
      </c>
      <c r="B208" s="16" t="s">
        <v>304</v>
      </c>
      <c r="C208" s="84" t="s">
        <v>292</v>
      </c>
      <c r="D208" s="100" t="s">
        <v>39</v>
      </c>
      <c r="E208" s="99"/>
    </row>
    <row r="209" spans="1:5" s="8" customFormat="1" outlineLevel="1">
      <c r="A209" s="96">
        <v>200</v>
      </c>
      <c r="B209" s="16" t="s">
        <v>305</v>
      </c>
      <c r="C209" s="84" t="s">
        <v>290</v>
      </c>
      <c r="D209" s="100" t="s">
        <v>39</v>
      </c>
      <c r="E209" s="99"/>
    </row>
    <row r="210" spans="1:5" s="8" customFormat="1" outlineLevel="1">
      <c r="A210" s="96">
        <v>201</v>
      </c>
      <c r="B210" s="16" t="s">
        <v>305</v>
      </c>
      <c r="C210" s="84" t="s">
        <v>291</v>
      </c>
      <c r="D210" s="100" t="s">
        <v>39</v>
      </c>
      <c r="E210" s="99"/>
    </row>
    <row r="211" spans="1:5" s="8" customFormat="1" outlineLevel="1">
      <c r="A211" s="96">
        <v>202</v>
      </c>
      <c r="B211" s="16" t="s">
        <v>305</v>
      </c>
      <c r="C211" s="84" t="s">
        <v>292</v>
      </c>
      <c r="D211" s="100" t="s">
        <v>39</v>
      </c>
      <c r="E211" s="99"/>
    </row>
    <row r="212" spans="1:5" s="8" customFormat="1" outlineLevel="1">
      <c r="A212" s="96">
        <v>203</v>
      </c>
      <c r="B212" s="16" t="s">
        <v>305</v>
      </c>
      <c r="C212" s="84" t="s">
        <v>293</v>
      </c>
      <c r="D212" s="100" t="s">
        <v>39</v>
      </c>
      <c r="E212" s="99"/>
    </row>
    <row r="213" spans="1:5" s="8" customFormat="1" outlineLevel="1">
      <c r="A213" s="96">
        <v>204</v>
      </c>
      <c r="B213" s="16" t="s">
        <v>305</v>
      </c>
      <c r="C213" s="84" t="s">
        <v>295</v>
      </c>
      <c r="D213" s="100" t="s">
        <v>39</v>
      </c>
      <c r="E213" s="99"/>
    </row>
    <row r="214" spans="1:5" s="8" customFormat="1" outlineLevel="1">
      <c r="A214" s="96">
        <v>205</v>
      </c>
      <c r="B214" s="16" t="s">
        <v>305</v>
      </c>
      <c r="C214" s="84" t="s">
        <v>296</v>
      </c>
      <c r="D214" s="100" t="s">
        <v>39</v>
      </c>
      <c r="E214" s="99"/>
    </row>
    <row r="215" spans="1:5" s="8" customFormat="1" outlineLevel="1">
      <c r="A215" s="96">
        <v>206</v>
      </c>
      <c r="B215" s="16" t="s">
        <v>306</v>
      </c>
      <c r="C215" s="84" t="s">
        <v>291</v>
      </c>
      <c r="D215" s="100" t="s">
        <v>39</v>
      </c>
      <c r="E215" s="99"/>
    </row>
    <row r="216" spans="1:5" s="8" customFormat="1" outlineLevel="1">
      <c r="A216" s="96">
        <v>207</v>
      </c>
      <c r="B216" s="16" t="s">
        <v>306</v>
      </c>
      <c r="C216" s="84" t="s">
        <v>292</v>
      </c>
      <c r="D216" s="100" t="s">
        <v>39</v>
      </c>
      <c r="E216" s="99"/>
    </row>
    <row r="217" spans="1:5" s="8" customFormat="1" ht="25.5" outlineLevel="1">
      <c r="A217" s="96">
        <v>208</v>
      </c>
      <c r="B217" s="16" t="s">
        <v>307</v>
      </c>
      <c r="C217" s="84" t="s">
        <v>308</v>
      </c>
      <c r="D217" s="100" t="s">
        <v>39</v>
      </c>
      <c r="E217" s="99"/>
    </row>
    <row r="218" spans="1:5" s="8" customFormat="1" ht="25.5" outlineLevel="1">
      <c r="A218" s="96">
        <v>209</v>
      </c>
      <c r="B218" s="16" t="s">
        <v>307</v>
      </c>
      <c r="C218" s="84" t="s">
        <v>309</v>
      </c>
      <c r="D218" s="100" t="s">
        <v>39</v>
      </c>
      <c r="E218" s="99"/>
    </row>
    <row r="219" spans="1:5" s="8" customFormat="1" outlineLevel="1">
      <c r="A219" s="96">
        <v>210</v>
      </c>
      <c r="B219" s="16" t="s">
        <v>310</v>
      </c>
      <c r="C219" s="84" t="s">
        <v>308</v>
      </c>
      <c r="D219" s="100" t="s">
        <v>39</v>
      </c>
      <c r="E219" s="99"/>
    </row>
    <row r="220" spans="1:5" s="8" customFormat="1" outlineLevel="1">
      <c r="A220" s="96">
        <v>211</v>
      </c>
      <c r="B220" s="16" t="s">
        <v>310</v>
      </c>
      <c r="C220" s="84" t="s">
        <v>309</v>
      </c>
      <c r="D220" s="100" t="s">
        <v>39</v>
      </c>
      <c r="E220" s="99"/>
    </row>
    <row r="221" spans="1:5" s="8" customFormat="1" ht="22.5" outlineLevel="1">
      <c r="A221" s="96">
        <v>212</v>
      </c>
      <c r="B221" s="16" t="s">
        <v>311</v>
      </c>
      <c r="C221" s="84" t="s">
        <v>562</v>
      </c>
      <c r="D221" s="100" t="s">
        <v>39</v>
      </c>
      <c r="E221" s="99"/>
    </row>
    <row r="222" spans="1:5" s="8" customFormat="1" ht="22.5" outlineLevel="1">
      <c r="A222" s="96">
        <v>213</v>
      </c>
      <c r="B222" s="16" t="s">
        <v>312</v>
      </c>
      <c r="C222" s="84" t="s">
        <v>562</v>
      </c>
      <c r="D222" s="100" t="s">
        <v>39</v>
      </c>
      <c r="E222" s="99"/>
    </row>
    <row r="223" spans="1:5" s="8" customFormat="1" ht="22.5" outlineLevel="1">
      <c r="A223" s="96">
        <v>214</v>
      </c>
      <c r="B223" s="16" t="s">
        <v>313</v>
      </c>
      <c r="C223" s="84" t="s">
        <v>314</v>
      </c>
      <c r="D223" s="100" t="s">
        <v>39</v>
      </c>
      <c r="E223" s="99"/>
    </row>
    <row r="224" spans="1:5" s="8" customFormat="1" ht="22.5" outlineLevel="1">
      <c r="A224" s="96">
        <v>215</v>
      </c>
      <c r="B224" s="16" t="s">
        <v>315</v>
      </c>
      <c r="C224" s="84" t="s">
        <v>316</v>
      </c>
      <c r="D224" s="100" t="s">
        <v>39</v>
      </c>
      <c r="E224" s="99"/>
    </row>
    <row r="225" spans="1:5" s="8" customFormat="1" ht="33.75" outlineLevel="1">
      <c r="A225" s="96">
        <v>216</v>
      </c>
      <c r="B225" s="16" t="s">
        <v>668</v>
      </c>
      <c r="C225" s="84" t="s">
        <v>317</v>
      </c>
      <c r="D225" s="100" t="s">
        <v>39</v>
      </c>
      <c r="E225" s="99"/>
    </row>
    <row r="226" spans="1:5" s="8" customFormat="1" ht="22.5" outlineLevel="1">
      <c r="A226" s="96">
        <v>217</v>
      </c>
      <c r="B226" s="16" t="s">
        <v>318</v>
      </c>
      <c r="C226" s="84" t="s">
        <v>319</v>
      </c>
      <c r="D226" s="100" t="s">
        <v>39</v>
      </c>
      <c r="E226" s="99"/>
    </row>
    <row r="227" spans="1:5" s="8" customFormat="1" ht="33.75" outlineLevel="1">
      <c r="A227" s="96">
        <v>218</v>
      </c>
      <c r="B227" s="16" t="s">
        <v>320</v>
      </c>
      <c r="C227" s="84" t="s">
        <v>321</v>
      </c>
      <c r="D227" s="100" t="s">
        <v>39</v>
      </c>
      <c r="E227" s="99"/>
    </row>
    <row r="228" spans="1:5" s="8" customFormat="1" ht="22.5" outlineLevel="1">
      <c r="A228" s="96">
        <v>219</v>
      </c>
      <c r="B228" s="16" t="s">
        <v>322</v>
      </c>
      <c r="C228" s="84" t="s">
        <v>323</v>
      </c>
      <c r="D228" s="100" t="s">
        <v>39</v>
      </c>
      <c r="E228" s="99"/>
    </row>
    <row r="229" spans="1:5" s="8" customFormat="1" ht="22.5" outlineLevel="1">
      <c r="A229" s="96">
        <v>220</v>
      </c>
      <c r="B229" s="16" t="s">
        <v>324</v>
      </c>
      <c r="C229" s="84" t="s">
        <v>325</v>
      </c>
      <c r="D229" s="100" t="s">
        <v>39</v>
      </c>
      <c r="E229" s="99"/>
    </row>
    <row r="230" spans="1:5" s="8" customFormat="1" ht="33.75" outlineLevel="1">
      <c r="A230" s="96">
        <v>221</v>
      </c>
      <c r="B230" s="16" t="s">
        <v>326</v>
      </c>
      <c r="C230" s="84" t="s">
        <v>327</v>
      </c>
      <c r="D230" s="100" t="s">
        <v>39</v>
      </c>
      <c r="E230" s="99"/>
    </row>
    <row r="231" spans="1:5" s="8" customFormat="1" ht="25.5" outlineLevel="1">
      <c r="A231" s="96">
        <v>222</v>
      </c>
      <c r="B231" s="16" t="s">
        <v>328</v>
      </c>
      <c r="C231" s="84" t="s">
        <v>819</v>
      </c>
      <c r="D231" s="100" t="s">
        <v>39</v>
      </c>
      <c r="E231" s="99"/>
    </row>
    <row r="232" spans="1:5" s="8" customFormat="1" ht="25.5" outlineLevel="1">
      <c r="A232" s="96">
        <v>223</v>
      </c>
      <c r="B232" s="16" t="s">
        <v>328</v>
      </c>
      <c r="C232" s="84" t="s">
        <v>820</v>
      </c>
      <c r="D232" s="100" t="s">
        <v>39</v>
      </c>
      <c r="E232" s="99"/>
    </row>
    <row r="233" spans="1:5" s="8" customFormat="1" outlineLevel="1">
      <c r="A233" s="96">
        <v>224</v>
      </c>
      <c r="B233" s="16" t="s">
        <v>584</v>
      </c>
      <c r="C233" s="84" t="s">
        <v>563</v>
      </c>
      <c r="D233" s="100" t="s">
        <v>39</v>
      </c>
      <c r="E233" s="99"/>
    </row>
    <row r="234" spans="1:5" s="8" customFormat="1" outlineLevel="1">
      <c r="A234" s="96">
        <v>225</v>
      </c>
      <c r="B234" s="16" t="s">
        <v>329</v>
      </c>
      <c r="C234" s="84" t="s">
        <v>563</v>
      </c>
      <c r="D234" s="100" t="s">
        <v>39</v>
      </c>
      <c r="E234" s="99"/>
    </row>
    <row r="235" spans="1:5" s="8" customFormat="1" outlineLevel="1">
      <c r="A235" s="96">
        <v>226</v>
      </c>
      <c r="B235" s="16" t="s">
        <v>330</v>
      </c>
      <c r="C235" s="84" t="s">
        <v>564</v>
      </c>
      <c r="D235" s="100" t="s">
        <v>39</v>
      </c>
      <c r="E235" s="99"/>
    </row>
    <row r="236" spans="1:5" s="8" customFormat="1" outlineLevel="1">
      <c r="A236" s="96">
        <v>227</v>
      </c>
      <c r="B236" s="16" t="s">
        <v>331</v>
      </c>
      <c r="C236" s="84" t="s">
        <v>565</v>
      </c>
      <c r="D236" s="100" t="s">
        <v>39</v>
      </c>
      <c r="E236" s="99"/>
    </row>
    <row r="237" spans="1:5" s="8" customFormat="1" outlineLevel="1">
      <c r="A237" s="96">
        <v>228</v>
      </c>
      <c r="B237" s="16" t="s">
        <v>332</v>
      </c>
      <c r="C237" s="84" t="s">
        <v>333</v>
      </c>
      <c r="D237" s="100" t="s">
        <v>717</v>
      </c>
      <c r="E237" s="99"/>
    </row>
    <row r="238" spans="1:5" s="8" customFormat="1" outlineLevel="1">
      <c r="A238" s="96">
        <v>229</v>
      </c>
      <c r="B238" s="16" t="s">
        <v>27</v>
      </c>
      <c r="C238" s="84" t="s">
        <v>333</v>
      </c>
      <c r="D238" s="100" t="s">
        <v>716</v>
      </c>
      <c r="E238" s="99"/>
    </row>
    <row r="239" spans="1:5" s="8" customFormat="1" ht="33.75" outlineLevel="1">
      <c r="A239" s="96">
        <v>230</v>
      </c>
      <c r="B239" s="16" t="s">
        <v>675</v>
      </c>
      <c r="C239" s="84" t="s">
        <v>334</v>
      </c>
      <c r="D239" s="100" t="s">
        <v>39</v>
      </c>
      <c r="E239" s="99"/>
    </row>
    <row r="240" spans="1:5" s="8" customFormat="1" ht="33.75" outlineLevel="1">
      <c r="A240" s="96">
        <v>231</v>
      </c>
      <c r="B240" s="16" t="s">
        <v>676</v>
      </c>
      <c r="C240" s="84" t="s">
        <v>334</v>
      </c>
      <c r="D240" s="100" t="s">
        <v>39</v>
      </c>
      <c r="E240" s="99"/>
    </row>
    <row r="241" spans="1:5" s="8" customFormat="1" ht="45" outlineLevel="1">
      <c r="A241" s="96">
        <v>232</v>
      </c>
      <c r="B241" s="16" t="s">
        <v>677</v>
      </c>
      <c r="C241" s="84" t="s">
        <v>335</v>
      </c>
      <c r="D241" s="100" t="s">
        <v>39</v>
      </c>
      <c r="E241" s="99"/>
    </row>
    <row r="242" spans="1:5" s="8" customFormat="1" ht="45" outlineLevel="1">
      <c r="A242" s="96">
        <v>233</v>
      </c>
      <c r="B242" s="16" t="s">
        <v>678</v>
      </c>
      <c r="C242" s="84" t="s">
        <v>336</v>
      </c>
      <c r="D242" s="100" t="s">
        <v>39</v>
      </c>
      <c r="E242" s="99"/>
    </row>
    <row r="243" spans="1:5" s="8" customFormat="1" ht="33.75" outlineLevel="1">
      <c r="A243" s="96">
        <v>234</v>
      </c>
      <c r="B243" s="16" t="s">
        <v>788</v>
      </c>
      <c r="C243" s="84" t="s">
        <v>334</v>
      </c>
      <c r="D243" s="100" t="s">
        <v>39</v>
      </c>
      <c r="E243" s="99"/>
    </row>
    <row r="244" spans="1:5" s="8" customFormat="1" ht="33.75" outlineLevel="1">
      <c r="A244" s="96">
        <v>235</v>
      </c>
      <c r="B244" s="16" t="s">
        <v>679</v>
      </c>
      <c r="C244" s="84" t="s">
        <v>334</v>
      </c>
      <c r="D244" s="100" t="s">
        <v>39</v>
      </c>
      <c r="E244" s="99"/>
    </row>
    <row r="245" spans="1:5" s="8" customFormat="1" outlineLevel="1">
      <c r="A245" s="96">
        <v>236</v>
      </c>
      <c r="B245" s="16" t="s">
        <v>28</v>
      </c>
      <c r="C245" s="84" t="s">
        <v>337</v>
      </c>
      <c r="D245" s="100" t="s">
        <v>716</v>
      </c>
      <c r="E245" s="99"/>
    </row>
    <row r="246" spans="1:5" s="8" customFormat="1" ht="33.75" outlineLevel="1">
      <c r="A246" s="96">
        <v>237</v>
      </c>
      <c r="B246" s="16" t="s">
        <v>338</v>
      </c>
      <c r="C246" s="84" t="s">
        <v>339</v>
      </c>
      <c r="D246" s="100" t="s">
        <v>716</v>
      </c>
      <c r="E246" s="99"/>
    </row>
    <row r="247" spans="1:5" s="8" customFormat="1" ht="45" outlineLevel="1">
      <c r="A247" s="96">
        <v>238</v>
      </c>
      <c r="B247" s="16" t="s">
        <v>340</v>
      </c>
      <c r="C247" s="84" t="s">
        <v>341</v>
      </c>
      <c r="D247" s="100" t="s">
        <v>716</v>
      </c>
      <c r="E247" s="99"/>
    </row>
    <row r="248" spans="1:5" s="8" customFormat="1" outlineLevel="1">
      <c r="A248" s="96">
        <v>239</v>
      </c>
      <c r="B248" s="16" t="s">
        <v>342</v>
      </c>
      <c r="C248" s="84" t="s">
        <v>343</v>
      </c>
      <c r="D248" s="100" t="s">
        <v>716</v>
      </c>
      <c r="E248" s="99"/>
    </row>
    <row r="249" spans="1:5" s="8" customFormat="1" outlineLevel="1">
      <c r="A249" s="96">
        <v>240</v>
      </c>
      <c r="B249" s="16" t="s">
        <v>344</v>
      </c>
      <c r="C249" s="84" t="s">
        <v>345</v>
      </c>
      <c r="D249" s="100" t="s">
        <v>717</v>
      </c>
      <c r="E249" s="99"/>
    </row>
    <row r="250" spans="1:5" s="8" customFormat="1" outlineLevel="1">
      <c r="A250" s="96">
        <v>241</v>
      </c>
      <c r="B250" s="16" t="s">
        <v>346</v>
      </c>
      <c r="C250" s="84" t="s">
        <v>347</v>
      </c>
      <c r="D250" s="100" t="s">
        <v>717</v>
      </c>
      <c r="E250" s="99"/>
    </row>
    <row r="251" spans="1:5" s="8" customFormat="1" ht="33.75" outlineLevel="1">
      <c r="A251" s="96">
        <v>242</v>
      </c>
      <c r="B251" s="16" t="s">
        <v>348</v>
      </c>
      <c r="C251" s="84" t="s">
        <v>349</v>
      </c>
      <c r="D251" s="100" t="s">
        <v>716</v>
      </c>
      <c r="E251" s="99"/>
    </row>
    <row r="252" spans="1:5" s="8" customFormat="1" ht="45" outlineLevel="1">
      <c r="A252" s="96">
        <v>243</v>
      </c>
      <c r="B252" s="16" t="s">
        <v>350</v>
      </c>
      <c r="C252" s="84" t="s">
        <v>351</v>
      </c>
      <c r="D252" s="100" t="s">
        <v>716</v>
      </c>
      <c r="E252" s="99"/>
    </row>
    <row r="253" spans="1:5" s="8" customFormat="1" ht="25.5" outlineLevel="1">
      <c r="A253" s="96">
        <v>244</v>
      </c>
      <c r="B253" s="16" t="s">
        <v>352</v>
      </c>
      <c r="C253" s="84" t="s">
        <v>353</v>
      </c>
      <c r="D253" s="100" t="s">
        <v>717</v>
      </c>
      <c r="E253" s="99"/>
    </row>
    <row r="254" spans="1:5" s="8" customFormat="1" ht="25.5" outlineLevel="1">
      <c r="A254" s="96">
        <v>245</v>
      </c>
      <c r="B254" s="16" t="s">
        <v>354</v>
      </c>
      <c r="C254" s="84" t="s">
        <v>355</v>
      </c>
      <c r="D254" s="100" t="s">
        <v>717</v>
      </c>
      <c r="E254" s="99"/>
    </row>
    <row r="255" spans="1:5" s="8" customFormat="1" outlineLevel="1">
      <c r="A255" s="96">
        <v>246</v>
      </c>
      <c r="B255" s="16" t="s">
        <v>356</v>
      </c>
      <c r="C255" s="84" t="s">
        <v>357</v>
      </c>
      <c r="D255" s="100" t="s">
        <v>717</v>
      </c>
      <c r="E255" s="99"/>
    </row>
    <row r="256" spans="1:5" s="8" customFormat="1" ht="22.5" outlineLevel="1">
      <c r="A256" s="96">
        <v>247</v>
      </c>
      <c r="B256" s="16" t="s">
        <v>358</v>
      </c>
      <c r="C256" s="84" t="s">
        <v>359</v>
      </c>
      <c r="D256" s="100" t="s">
        <v>716</v>
      </c>
      <c r="E256" s="99"/>
    </row>
    <row r="257" spans="1:5" s="8" customFormat="1" ht="25.5" outlineLevel="1">
      <c r="A257" s="96">
        <v>248</v>
      </c>
      <c r="B257" s="16" t="s">
        <v>360</v>
      </c>
      <c r="C257" s="84" t="s">
        <v>810</v>
      </c>
      <c r="D257" s="100" t="s">
        <v>716</v>
      </c>
      <c r="E257" s="99"/>
    </row>
    <row r="258" spans="1:5" s="8" customFormat="1" ht="22.5" outlineLevel="1">
      <c r="A258" s="96">
        <v>249</v>
      </c>
      <c r="B258" s="16" t="s">
        <v>789</v>
      </c>
      <c r="C258" s="84" t="s">
        <v>790</v>
      </c>
      <c r="D258" s="100" t="s">
        <v>716</v>
      </c>
      <c r="E258" s="99"/>
    </row>
    <row r="259" spans="1:5" s="8" customFormat="1" ht="22.5" outlineLevel="1">
      <c r="A259" s="96">
        <v>250</v>
      </c>
      <c r="B259" s="16" t="s">
        <v>791</v>
      </c>
      <c r="C259" s="84" t="s">
        <v>790</v>
      </c>
      <c r="D259" s="100" t="s">
        <v>716</v>
      </c>
      <c r="E259" s="99"/>
    </row>
    <row r="260" spans="1:5" s="8" customFormat="1" ht="22.5" outlineLevel="1">
      <c r="A260" s="96">
        <v>251</v>
      </c>
      <c r="B260" s="16" t="s">
        <v>361</v>
      </c>
      <c r="C260" s="84" t="s">
        <v>790</v>
      </c>
      <c r="D260" s="100" t="s">
        <v>716</v>
      </c>
      <c r="E260" s="99"/>
    </row>
    <row r="261" spans="1:5" s="8" customFormat="1" ht="25.5" outlineLevel="1">
      <c r="A261" s="96">
        <v>252</v>
      </c>
      <c r="B261" s="16" t="s">
        <v>362</v>
      </c>
      <c r="C261" s="84" t="s">
        <v>792</v>
      </c>
      <c r="D261" s="100" t="s">
        <v>716</v>
      </c>
      <c r="E261" s="99"/>
    </row>
    <row r="262" spans="1:5" s="8" customFormat="1" ht="25.5" outlineLevel="1">
      <c r="A262" s="96">
        <v>253</v>
      </c>
      <c r="B262" s="16" t="s">
        <v>363</v>
      </c>
      <c r="C262" s="84" t="s">
        <v>792</v>
      </c>
      <c r="D262" s="100" t="s">
        <v>716</v>
      </c>
      <c r="E262" s="99"/>
    </row>
    <row r="263" spans="1:5" s="8" customFormat="1" ht="25.5" outlineLevel="1">
      <c r="A263" s="96">
        <v>254</v>
      </c>
      <c r="B263" s="16" t="s">
        <v>793</v>
      </c>
      <c r="C263" s="84" t="s">
        <v>792</v>
      </c>
      <c r="D263" s="100" t="s">
        <v>716</v>
      </c>
      <c r="E263" s="99"/>
    </row>
    <row r="264" spans="1:5" s="8" customFormat="1" ht="25.5" outlineLevel="1">
      <c r="A264" s="96">
        <v>255</v>
      </c>
      <c r="B264" s="16" t="s">
        <v>364</v>
      </c>
      <c r="C264" s="84" t="s">
        <v>792</v>
      </c>
      <c r="D264" s="100" t="s">
        <v>716</v>
      </c>
      <c r="E264" s="99"/>
    </row>
    <row r="265" spans="1:5" s="8" customFormat="1" ht="25.5" outlineLevel="1">
      <c r="A265" s="96">
        <v>256</v>
      </c>
      <c r="B265" s="16" t="s">
        <v>365</v>
      </c>
      <c r="C265" s="84" t="s">
        <v>366</v>
      </c>
      <c r="D265" s="100" t="s">
        <v>717</v>
      </c>
      <c r="E265" s="99"/>
    </row>
    <row r="266" spans="1:5" s="8" customFormat="1" ht="25.5" outlineLevel="1">
      <c r="A266" s="96">
        <v>257</v>
      </c>
      <c r="B266" s="16" t="s">
        <v>367</v>
      </c>
      <c r="C266" s="84" t="s">
        <v>368</v>
      </c>
      <c r="D266" s="100" t="s">
        <v>717</v>
      </c>
      <c r="E266" s="99"/>
    </row>
    <row r="267" spans="1:5" s="8" customFormat="1" ht="25.5" outlineLevel="1">
      <c r="A267" s="96">
        <v>258</v>
      </c>
      <c r="B267" s="16" t="s">
        <v>369</v>
      </c>
      <c r="C267" s="84" t="s">
        <v>370</v>
      </c>
      <c r="D267" s="100" t="s">
        <v>717</v>
      </c>
      <c r="E267" s="99"/>
    </row>
    <row r="268" spans="1:5" s="8" customFormat="1" ht="25.5" outlineLevel="1">
      <c r="A268" s="96">
        <v>259</v>
      </c>
      <c r="B268" s="16" t="s">
        <v>371</v>
      </c>
      <c r="C268" s="84" t="s">
        <v>372</v>
      </c>
      <c r="D268" s="100" t="s">
        <v>717</v>
      </c>
      <c r="E268" s="99"/>
    </row>
    <row r="269" spans="1:5" s="8" customFormat="1" ht="22.5" outlineLevel="1">
      <c r="A269" s="96">
        <v>260</v>
      </c>
      <c r="B269" s="16" t="s">
        <v>29</v>
      </c>
      <c r="C269" s="84" t="s">
        <v>373</v>
      </c>
      <c r="D269" s="100" t="s">
        <v>39</v>
      </c>
      <c r="E269" s="99"/>
    </row>
    <row r="270" spans="1:5" s="8" customFormat="1" ht="22.5" outlineLevel="1">
      <c r="A270" s="96">
        <v>261</v>
      </c>
      <c r="B270" s="16" t="s">
        <v>29</v>
      </c>
      <c r="C270" s="84" t="s">
        <v>374</v>
      </c>
      <c r="D270" s="100" t="s">
        <v>39</v>
      </c>
      <c r="E270" s="99"/>
    </row>
    <row r="271" spans="1:5" s="8" customFormat="1" ht="22.5" outlineLevel="1">
      <c r="A271" s="96">
        <v>262</v>
      </c>
      <c r="B271" s="16" t="s">
        <v>29</v>
      </c>
      <c r="C271" s="84" t="s">
        <v>375</v>
      </c>
      <c r="D271" s="100" t="s">
        <v>39</v>
      </c>
      <c r="E271" s="99"/>
    </row>
    <row r="272" spans="1:5" s="8" customFormat="1" outlineLevel="1">
      <c r="A272" s="96">
        <v>263</v>
      </c>
      <c r="B272" s="16" t="s">
        <v>376</v>
      </c>
      <c r="C272" s="84" t="s">
        <v>377</v>
      </c>
      <c r="D272" s="100" t="s">
        <v>716</v>
      </c>
      <c r="E272" s="99"/>
    </row>
    <row r="273" spans="1:5" s="8" customFormat="1" outlineLevel="1">
      <c r="A273" s="96">
        <v>264</v>
      </c>
      <c r="B273" s="16" t="s">
        <v>376</v>
      </c>
      <c r="C273" s="84" t="s">
        <v>378</v>
      </c>
      <c r="D273" s="100" t="s">
        <v>716</v>
      </c>
      <c r="E273" s="99"/>
    </row>
    <row r="274" spans="1:5" s="8" customFormat="1" outlineLevel="1">
      <c r="A274" s="96">
        <v>265</v>
      </c>
      <c r="B274" s="16" t="s">
        <v>30</v>
      </c>
      <c r="C274" s="84" t="s">
        <v>379</v>
      </c>
      <c r="D274" s="100" t="s">
        <v>39</v>
      </c>
      <c r="E274" s="99"/>
    </row>
    <row r="275" spans="1:5" s="8" customFormat="1" outlineLevel="1">
      <c r="A275" s="96">
        <v>266</v>
      </c>
      <c r="B275" s="16" t="s">
        <v>30</v>
      </c>
      <c r="C275" s="84" t="s">
        <v>380</v>
      </c>
      <c r="D275" s="100" t="s">
        <v>39</v>
      </c>
      <c r="E275" s="99"/>
    </row>
    <row r="276" spans="1:5" s="8" customFormat="1" outlineLevel="1">
      <c r="A276" s="96">
        <v>267</v>
      </c>
      <c r="B276" s="16" t="s">
        <v>30</v>
      </c>
      <c r="C276" s="84" t="s">
        <v>381</v>
      </c>
      <c r="D276" s="100" t="s">
        <v>39</v>
      </c>
      <c r="E276" s="99"/>
    </row>
    <row r="277" spans="1:5" s="8" customFormat="1" outlineLevel="1">
      <c r="A277" s="96">
        <v>268</v>
      </c>
      <c r="B277" s="16" t="s">
        <v>30</v>
      </c>
      <c r="C277" s="84" t="s">
        <v>382</v>
      </c>
      <c r="D277" s="100" t="s">
        <v>39</v>
      </c>
      <c r="E277" s="99"/>
    </row>
    <row r="278" spans="1:5" s="8" customFormat="1" outlineLevel="1">
      <c r="A278" s="96">
        <v>269</v>
      </c>
      <c r="B278" s="16" t="s">
        <v>30</v>
      </c>
      <c r="C278" s="84" t="s">
        <v>383</v>
      </c>
      <c r="D278" s="100" t="s">
        <v>39</v>
      </c>
      <c r="E278" s="99"/>
    </row>
    <row r="279" spans="1:5" s="8" customFormat="1" outlineLevel="1">
      <c r="A279" s="96">
        <v>270</v>
      </c>
      <c r="B279" s="16" t="s">
        <v>30</v>
      </c>
      <c r="C279" s="84" t="s">
        <v>384</v>
      </c>
      <c r="D279" s="100" t="s">
        <v>39</v>
      </c>
      <c r="E279" s="99"/>
    </row>
    <row r="280" spans="1:5" s="8" customFormat="1" outlineLevel="1">
      <c r="A280" s="96">
        <v>271</v>
      </c>
      <c r="B280" s="16" t="s">
        <v>30</v>
      </c>
      <c r="C280" s="84" t="s">
        <v>385</v>
      </c>
      <c r="D280" s="100" t="s">
        <v>39</v>
      </c>
      <c r="E280" s="99"/>
    </row>
    <row r="281" spans="1:5" s="8" customFormat="1" outlineLevel="1">
      <c r="A281" s="96">
        <v>272</v>
      </c>
      <c r="B281" s="16" t="s">
        <v>30</v>
      </c>
      <c r="C281" s="84" t="s">
        <v>386</v>
      </c>
      <c r="D281" s="100" t="s">
        <v>39</v>
      </c>
      <c r="E281" s="99"/>
    </row>
    <row r="282" spans="1:5" s="8" customFormat="1" outlineLevel="1">
      <c r="A282" s="96">
        <v>273</v>
      </c>
      <c r="B282" s="16" t="s">
        <v>31</v>
      </c>
      <c r="C282" s="84" t="s">
        <v>387</v>
      </c>
      <c r="D282" s="100" t="s">
        <v>39</v>
      </c>
      <c r="E282" s="99"/>
    </row>
    <row r="283" spans="1:5" s="8" customFormat="1" outlineLevel="1">
      <c r="A283" s="96">
        <v>274</v>
      </c>
      <c r="B283" s="16" t="s">
        <v>31</v>
      </c>
      <c r="C283" s="84" t="s">
        <v>388</v>
      </c>
      <c r="D283" s="100" t="s">
        <v>39</v>
      </c>
      <c r="E283" s="99"/>
    </row>
    <row r="284" spans="1:5" s="8" customFormat="1" outlineLevel="1">
      <c r="A284" s="96">
        <v>275</v>
      </c>
      <c r="B284" s="16" t="s">
        <v>31</v>
      </c>
      <c r="C284" s="84" t="s">
        <v>821</v>
      </c>
      <c r="D284" s="100" t="s">
        <v>39</v>
      </c>
      <c r="E284" s="99"/>
    </row>
    <row r="285" spans="1:5" s="8" customFormat="1" outlineLevel="1">
      <c r="A285" s="96">
        <v>276</v>
      </c>
      <c r="B285" s="16" t="s">
        <v>31</v>
      </c>
      <c r="C285" s="84" t="s">
        <v>822</v>
      </c>
      <c r="D285" s="100" t="s">
        <v>39</v>
      </c>
      <c r="E285" s="99"/>
    </row>
    <row r="286" spans="1:5" s="8" customFormat="1" ht="25.5" outlineLevel="1">
      <c r="A286" s="96">
        <v>277</v>
      </c>
      <c r="B286" s="16" t="s">
        <v>389</v>
      </c>
      <c r="C286" s="85" t="s">
        <v>390</v>
      </c>
      <c r="D286" s="100" t="s">
        <v>715</v>
      </c>
      <c r="E286" s="99"/>
    </row>
    <row r="287" spans="1:5" s="8" customFormat="1" ht="25.5" outlineLevel="1">
      <c r="A287" s="96">
        <v>278</v>
      </c>
      <c r="B287" s="16" t="s">
        <v>389</v>
      </c>
      <c r="C287" s="85" t="s">
        <v>391</v>
      </c>
      <c r="D287" s="100" t="s">
        <v>715</v>
      </c>
      <c r="E287" s="99"/>
    </row>
    <row r="288" spans="1:5" s="8" customFormat="1" ht="25.5" outlineLevel="1">
      <c r="A288" s="96">
        <v>279</v>
      </c>
      <c r="B288" s="16" t="s">
        <v>389</v>
      </c>
      <c r="C288" s="85" t="s">
        <v>392</v>
      </c>
      <c r="D288" s="100" t="s">
        <v>715</v>
      </c>
      <c r="E288" s="99"/>
    </row>
    <row r="289" spans="1:5" s="8" customFormat="1" ht="25.5" outlineLevel="1">
      <c r="A289" s="96">
        <v>280</v>
      </c>
      <c r="B289" s="16" t="s">
        <v>389</v>
      </c>
      <c r="C289" s="85" t="s">
        <v>393</v>
      </c>
      <c r="D289" s="100" t="s">
        <v>715</v>
      </c>
      <c r="E289" s="99"/>
    </row>
    <row r="290" spans="1:5" s="8" customFormat="1" outlineLevel="1">
      <c r="A290" s="96">
        <v>281</v>
      </c>
      <c r="B290" s="101" t="s">
        <v>394</v>
      </c>
      <c r="C290" s="85" t="s">
        <v>395</v>
      </c>
      <c r="D290" s="100" t="s">
        <v>39</v>
      </c>
      <c r="E290" s="99"/>
    </row>
    <row r="291" spans="1:5" s="8" customFormat="1" outlineLevel="1">
      <c r="A291" s="96">
        <v>282</v>
      </c>
      <c r="B291" s="101" t="s">
        <v>394</v>
      </c>
      <c r="C291" s="85" t="s">
        <v>396</v>
      </c>
      <c r="D291" s="100" t="s">
        <v>39</v>
      </c>
      <c r="E291" s="99"/>
    </row>
    <row r="292" spans="1:5" s="8" customFormat="1" outlineLevel="1">
      <c r="A292" s="96">
        <v>283</v>
      </c>
      <c r="B292" s="101" t="s">
        <v>394</v>
      </c>
      <c r="C292" s="85" t="s">
        <v>290</v>
      </c>
      <c r="D292" s="100" t="s">
        <v>39</v>
      </c>
      <c r="E292" s="99"/>
    </row>
    <row r="293" spans="1:5" s="8" customFormat="1" outlineLevel="1">
      <c r="A293" s="96">
        <v>284</v>
      </c>
      <c r="B293" s="16" t="s">
        <v>397</v>
      </c>
      <c r="C293" s="84" t="s">
        <v>398</v>
      </c>
      <c r="D293" s="100" t="s">
        <v>39</v>
      </c>
      <c r="E293" s="99"/>
    </row>
    <row r="294" spans="1:5" s="8" customFormat="1" outlineLevel="1">
      <c r="A294" s="96">
        <v>285</v>
      </c>
      <c r="B294" s="16" t="s">
        <v>399</v>
      </c>
      <c r="C294" s="84" t="s">
        <v>400</v>
      </c>
      <c r="D294" s="100" t="s">
        <v>39</v>
      </c>
      <c r="E294" s="99"/>
    </row>
    <row r="295" spans="1:5" s="8" customFormat="1" outlineLevel="1">
      <c r="A295" s="96">
        <v>286</v>
      </c>
      <c r="B295" s="16" t="s">
        <v>401</v>
      </c>
      <c r="C295" s="84" t="s">
        <v>402</v>
      </c>
      <c r="D295" s="100" t="s">
        <v>717</v>
      </c>
      <c r="E295" s="99"/>
    </row>
    <row r="296" spans="1:5" s="8" customFormat="1" outlineLevel="1">
      <c r="A296" s="96">
        <v>287</v>
      </c>
      <c r="B296" s="16" t="s">
        <v>401</v>
      </c>
      <c r="C296" s="84" t="s">
        <v>403</v>
      </c>
      <c r="D296" s="100" t="s">
        <v>717</v>
      </c>
      <c r="E296" s="99"/>
    </row>
    <row r="297" spans="1:5" s="8" customFormat="1" outlineLevel="1">
      <c r="A297" s="96">
        <v>288</v>
      </c>
      <c r="B297" s="16" t="s">
        <v>401</v>
      </c>
      <c r="C297" s="84" t="s">
        <v>404</v>
      </c>
      <c r="D297" s="100" t="s">
        <v>717</v>
      </c>
      <c r="E297" s="99"/>
    </row>
    <row r="298" spans="1:5" s="8" customFormat="1" outlineLevel="1">
      <c r="A298" s="96">
        <v>289</v>
      </c>
      <c r="B298" s="16" t="s">
        <v>401</v>
      </c>
      <c r="C298" s="84" t="s">
        <v>405</v>
      </c>
      <c r="D298" s="100" t="s">
        <v>717</v>
      </c>
      <c r="E298" s="99"/>
    </row>
    <row r="299" spans="1:5" s="8" customFormat="1" outlineLevel="1">
      <c r="A299" s="96">
        <v>290</v>
      </c>
      <c r="B299" s="16" t="s">
        <v>401</v>
      </c>
      <c r="C299" s="84" t="s">
        <v>406</v>
      </c>
      <c r="D299" s="100" t="s">
        <v>717</v>
      </c>
      <c r="E299" s="99"/>
    </row>
    <row r="300" spans="1:5" s="8" customFormat="1" outlineLevel="1">
      <c r="A300" s="96">
        <v>291</v>
      </c>
      <c r="B300" s="16" t="s">
        <v>401</v>
      </c>
      <c r="C300" s="84" t="s">
        <v>407</v>
      </c>
      <c r="D300" s="100" t="s">
        <v>717</v>
      </c>
      <c r="E300" s="99"/>
    </row>
    <row r="301" spans="1:5" s="8" customFormat="1" outlineLevel="1">
      <c r="A301" s="96">
        <v>292</v>
      </c>
      <c r="B301" s="16" t="s">
        <v>401</v>
      </c>
      <c r="C301" s="84" t="s">
        <v>408</v>
      </c>
      <c r="D301" s="100" t="s">
        <v>717</v>
      </c>
      <c r="E301" s="99"/>
    </row>
    <row r="302" spans="1:5" s="8" customFormat="1" outlineLevel="1">
      <c r="A302" s="96">
        <v>293</v>
      </c>
      <c r="B302" s="16" t="s">
        <v>401</v>
      </c>
      <c r="C302" s="84" t="s">
        <v>409</v>
      </c>
      <c r="D302" s="100" t="s">
        <v>717</v>
      </c>
      <c r="E302" s="99"/>
    </row>
    <row r="303" spans="1:5" s="8" customFormat="1" outlineLevel="1">
      <c r="A303" s="96">
        <v>294</v>
      </c>
      <c r="B303" s="16" t="s">
        <v>410</v>
      </c>
      <c r="C303" s="84" t="s">
        <v>923</v>
      </c>
      <c r="D303" s="100" t="s">
        <v>716</v>
      </c>
      <c r="E303" s="99"/>
    </row>
    <row r="304" spans="1:5" s="8" customFormat="1" outlineLevel="1">
      <c r="A304" s="96">
        <v>295</v>
      </c>
      <c r="B304" s="16" t="s">
        <v>410</v>
      </c>
      <c r="C304" s="84" t="s">
        <v>924</v>
      </c>
      <c r="D304" s="100" t="s">
        <v>716</v>
      </c>
      <c r="E304" s="99"/>
    </row>
    <row r="305" spans="1:5" s="8" customFormat="1" outlineLevel="1">
      <c r="A305" s="96">
        <v>296</v>
      </c>
      <c r="B305" s="16" t="s">
        <v>410</v>
      </c>
      <c r="C305" s="84" t="s">
        <v>925</v>
      </c>
      <c r="D305" s="100" t="s">
        <v>716</v>
      </c>
      <c r="E305" s="99"/>
    </row>
    <row r="306" spans="1:5" s="8" customFormat="1" outlineLevel="1">
      <c r="A306" s="96">
        <v>297</v>
      </c>
      <c r="B306" s="16" t="s">
        <v>410</v>
      </c>
      <c r="C306" s="84" t="s">
        <v>926</v>
      </c>
      <c r="D306" s="100" t="s">
        <v>716</v>
      </c>
      <c r="E306" s="99"/>
    </row>
    <row r="307" spans="1:5" s="8" customFormat="1" outlineLevel="1">
      <c r="A307" s="96">
        <v>298</v>
      </c>
      <c r="B307" s="16" t="s">
        <v>410</v>
      </c>
      <c r="C307" s="84" t="s">
        <v>927</v>
      </c>
      <c r="D307" s="100" t="s">
        <v>716</v>
      </c>
      <c r="E307" s="99"/>
    </row>
    <row r="308" spans="1:5" s="8" customFormat="1" outlineLevel="1">
      <c r="A308" s="96">
        <v>299</v>
      </c>
      <c r="B308" s="16" t="s">
        <v>410</v>
      </c>
      <c r="C308" s="84" t="s">
        <v>928</v>
      </c>
      <c r="D308" s="100" t="s">
        <v>716</v>
      </c>
      <c r="E308" s="99"/>
    </row>
    <row r="309" spans="1:5" s="8" customFormat="1" outlineLevel="1">
      <c r="A309" s="96">
        <v>300</v>
      </c>
      <c r="B309" s="16" t="s">
        <v>411</v>
      </c>
      <c r="C309" s="84" t="s">
        <v>929</v>
      </c>
      <c r="D309" s="100" t="s">
        <v>717</v>
      </c>
      <c r="E309" s="99"/>
    </row>
    <row r="310" spans="1:5" s="8" customFormat="1" outlineLevel="1">
      <c r="A310" s="96">
        <v>301</v>
      </c>
      <c r="B310" s="16" t="s">
        <v>411</v>
      </c>
      <c r="C310" s="84" t="s">
        <v>930</v>
      </c>
      <c r="D310" s="100" t="s">
        <v>717</v>
      </c>
      <c r="E310" s="99"/>
    </row>
    <row r="311" spans="1:5" s="8" customFormat="1" outlineLevel="1">
      <c r="A311" s="96">
        <v>302</v>
      </c>
      <c r="B311" s="16" t="s">
        <v>411</v>
      </c>
      <c r="C311" s="84" t="s">
        <v>931</v>
      </c>
      <c r="D311" s="100" t="s">
        <v>717</v>
      </c>
      <c r="E311" s="99"/>
    </row>
    <row r="312" spans="1:5" s="8" customFormat="1" outlineLevel="1">
      <c r="A312" s="96">
        <v>303</v>
      </c>
      <c r="B312" s="16" t="s">
        <v>411</v>
      </c>
      <c r="C312" s="84" t="s">
        <v>932</v>
      </c>
      <c r="D312" s="100" t="s">
        <v>717</v>
      </c>
      <c r="E312" s="99"/>
    </row>
    <row r="313" spans="1:5" s="8" customFormat="1" outlineLevel="1">
      <c r="A313" s="96">
        <v>304</v>
      </c>
      <c r="B313" s="16" t="s">
        <v>411</v>
      </c>
      <c r="C313" s="84" t="s">
        <v>933</v>
      </c>
      <c r="D313" s="100" t="s">
        <v>717</v>
      </c>
      <c r="E313" s="99"/>
    </row>
    <row r="314" spans="1:5" s="8" customFormat="1" outlineLevel="1">
      <c r="A314" s="96">
        <v>305</v>
      </c>
      <c r="B314" s="16" t="s">
        <v>411</v>
      </c>
      <c r="C314" s="84" t="s">
        <v>934</v>
      </c>
      <c r="D314" s="100" t="s">
        <v>717</v>
      </c>
      <c r="E314" s="99"/>
    </row>
    <row r="315" spans="1:5" s="8" customFormat="1" outlineLevel="1">
      <c r="A315" s="96">
        <v>306</v>
      </c>
      <c r="B315" s="16" t="s">
        <v>411</v>
      </c>
      <c r="C315" s="84" t="s">
        <v>935</v>
      </c>
      <c r="D315" s="100" t="s">
        <v>717</v>
      </c>
      <c r="E315" s="99"/>
    </row>
    <row r="316" spans="1:5" s="8" customFormat="1" outlineLevel="1">
      <c r="A316" s="96">
        <v>307</v>
      </c>
      <c r="B316" s="16" t="s">
        <v>411</v>
      </c>
      <c r="C316" s="84" t="s">
        <v>936</v>
      </c>
      <c r="D316" s="100" t="s">
        <v>717</v>
      </c>
      <c r="E316" s="99"/>
    </row>
    <row r="317" spans="1:5" s="8" customFormat="1" outlineLevel="1">
      <c r="A317" s="96">
        <v>308</v>
      </c>
      <c r="B317" s="16" t="s">
        <v>411</v>
      </c>
      <c r="C317" s="84" t="s">
        <v>937</v>
      </c>
      <c r="D317" s="100" t="s">
        <v>717</v>
      </c>
      <c r="E317" s="99"/>
    </row>
    <row r="318" spans="1:5" s="8" customFormat="1" ht="22.5" outlineLevel="1">
      <c r="A318" s="96">
        <v>309</v>
      </c>
      <c r="B318" s="16" t="s">
        <v>412</v>
      </c>
      <c r="C318" s="84" t="s">
        <v>566</v>
      </c>
      <c r="D318" s="100" t="s">
        <v>717</v>
      </c>
      <c r="E318" s="99"/>
    </row>
    <row r="319" spans="1:5" s="8" customFormat="1" ht="22.5" outlineLevel="1">
      <c r="A319" s="96">
        <v>310</v>
      </c>
      <c r="B319" s="16" t="s">
        <v>412</v>
      </c>
      <c r="C319" s="84" t="s">
        <v>567</v>
      </c>
      <c r="D319" s="100" t="s">
        <v>717</v>
      </c>
      <c r="E319" s="99"/>
    </row>
    <row r="320" spans="1:5" s="8" customFormat="1" ht="22.5" outlineLevel="1">
      <c r="A320" s="96">
        <v>311</v>
      </c>
      <c r="B320" s="16" t="s">
        <v>412</v>
      </c>
      <c r="C320" s="84" t="s">
        <v>568</v>
      </c>
      <c r="D320" s="100" t="s">
        <v>717</v>
      </c>
      <c r="E320" s="99"/>
    </row>
    <row r="321" spans="1:5" s="8" customFormat="1" ht="22.5" outlineLevel="1">
      <c r="A321" s="96">
        <v>312</v>
      </c>
      <c r="B321" s="16" t="s">
        <v>412</v>
      </c>
      <c r="C321" s="84" t="s">
        <v>569</v>
      </c>
      <c r="D321" s="100" t="s">
        <v>717</v>
      </c>
      <c r="E321" s="99"/>
    </row>
    <row r="322" spans="1:5" s="8" customFormat="1" outlineLevel="1">
      <c r="A322" s="96">
        <v>313</v>
      </c>
      <c r="B322" s="16" t="s">
        <v>413</v>
      </c>
      <c r="C322" s="84" t="s">
        <v>414</v>
      </c>
      <c r="D322" s="100" t="s">
        <v>716</v>
      </c>
      <c r="E322" s="99"/>
    </row>
    <row r="323" spans="1:5" s="8" customFormat="1" outlineLevel="1">
      <c r="A323" s="96">
        <v>314</v>
      </c>
      <c r="B323" s="16" t="s">
        <v>413</v>
      </c>
      <c r="C323" s="84" t="s">
        <v>794</v>
      </c>
      <c r="D323" s="100" t="s">
        <v>716</v>
      </c>
      <c r="E323" s="99"/>
    </row>
    <row r="324" spans="1:5" s="8" customFormat="1" outlineLevel="1">
      <c r="A324" s="96">
        <v>315</v>
      </c>
      <c r="B324" s="16" t="s">
        <v>413</v>
      </c>
      <c r="C324" s="84" t="s">
        <v>803</v>
      </c>
      <c r="D324" s="100" t="s">
        <v>716</v>
      </c>
      <c r="E324" s="99"/>
    </row>
    <row r="325" spans="1:5" s="8" customFormat="1" outlineLevel="1">
      <c r="A325" s="96">
        <v>316</v>
      </c>
      <c r="B325" s="16" t="s">
        <v>413</v>
      </c>
      <c r="C325" s="84" t="s">
        <v>795</v>
      </c>
      <c r="D325" s="100" t="s">
        <v>716</v>
      </c>
      <c r="E325" s="99"/>
    </row>
    <row r="326" spans="1:5" s="8" customFormat="1" outlineLevel="1">
      <c r="A326" s="96">
        <v>317</v>
      </c>
      <c r="B326" s="16" t="s">
        <v>413</v>
      </c>
      <c r="C326" s="84" t="s">
        <v>804</v>
      </c>
      <c r="D326" s="100" t="s">
        <v>716</v>
      </c>
      <c r="E326" s="99"/>
    </row>
    <row r="327" spans="1:5" s="8" customFormat="1" outlineLevel="1">
      <c r="A327" s="96">
        <v>318</v>
      </c>
      <c r="B327" s="16" t="s">
        <v>413</v>
      </c>
      <c r="C327" s="84" t="s">
        <v>415</v>
      </c>
      <c r="D327" s="100" t="s">
        <v>716</v>
      </c>
      <c r="E327" s="99"/>
    </row>
    <row r="328" spans="1:5" s="8" customFormat="1" outlineLevel="1">
      <c r="A328" s="96">
        <v>319</v>
      </c>
      <c r="B328" s="16" t="s">
        <v>413</v>
      </c>
      <c r="C328" s="84" t="s">
        <v>32</v>
      </c>
      <c r="D328" s="100" t="s">
        <v>716</v>
      </c>
      <c r="E328" s="99"/>
    </row>
    <row r="329" spans="1:5" s="8" customFormat="1" outlineLevel="1">
      <c r="A329" s="96">
        <v>320</v>
      </c>
      <c r="B329" s="16" t="s">
        <v>413</v>
      </c>
      <c r="C329" s="84" t="s">
        <v>796</v>
      </c>
      <c r="D329" s="100" t="s">
        <v>716</v>
      </c>
      <c r="E329" s="99"/>
    </row>
    <row r="330" spans="1:5" s="8" customFormat="1" outlineLevel="1">
      <c r="A330" s="96">
        <v>321</v>
      </c>
      <c r="B330" s="16" t="s">
        <v>413</v>
      </c>
      <c r="C330" s="84" t="s">
        <v>805</v>
      </c>
      <c r="D330" s="100" t="s">
        <v>716</v>
      </c>
      <c r="E330" s="99"/>
    </row>
    <row r="331" spans="1:5" s="8" customFormat="1" outlineLevel="1">
      <c r="A331" s="96">
        <v>322</v>
      </c>
      <c r="B331" s="16" t="s">
        <v>413</v>
      </c>
      <c r="C331" s="84" t="s">
        <v>806</v>
      </c>
      <c r="D331" s="100" t="s">
        <v>716</v>
      </c>
      <c r="E331" s="99"/>
    </row>
    <row r="332" spans="1:5" s="8" customFormat="1" outlineLevel="1">
      <c r="A332" s="96">
        <v>323</v>
      </c>
      <c r="B332" s="16" t="s">
        <v>413</v>
      </c>
      <c r="C332" s="84" t="s">
        <v>416</v>
      </c>
      <c r="D332" s="100" t="s">
        <v>716</v>
      </c>
      <c r="E332" s="99"/>
    </row>
    <row r="333" spans="1:5" s="8" customFormat="1" outlineLevel="1">
      <c r="A333" s="96">
        <v>324</v>
      </c>
      <c r="B333" s="16" t="s">
        <v>413</v>
      </c>
      <c r="C333" s="84" t="s">
        <v>33</v>
      </c>
      <c r="D333" s="100" t="s">
        <v>716</v>
      </c>
      <c r="E333" s="99"/>
    </row>
    <row r="334" spans="1:5" s="8" customFormat="1" outlineLevel="1">
      <c r="A334" s="96">
        <v>325</v>
      </c>
      <c r="B334" s="16" t="s">
        <v>413</v>
      </c>
      <c r="C334" s="84" t="s">
        <v>797</v>
      </c>
      <c r="D334" s="100" t="s">
        <v>716</v>
      </c>
      <c r="E334" s="99"/>
    </row>
    <row r="335" spans="1:5" s="8" customFormat="1" outlineLevel="1">
      <c r="A335" s="96">
        <v>326</v>
      </c>
      <c r="B335" s="16" t="s">
        <v>413</v>
      </c>
      <c r="C335" s="84" t="s">
        <v>807</v>
      </c>
      <c r="D335" s="100" t="s">
        <v>716</v>
      </c>
      <c r="E335" s="99"/>
    </row>
    <row r="336" spans="1:5" s="8" customFormat="1" outlineLevel="1">
      <c r="A336" s="96">
        <v>327</v>
      </c>
      <c r="B336" s="16" t="s">
        <v>413</v>
      </c>
      <c r="C336" s="84" t="s">
        <v>808</v>
      </c>
      <c r="D336" s="100" t="s">
        <v>716</v>
      </c>
      <c r="E336" s="99"/>
    </row>
    <row r="337" spans="1:5" s="8" customFormat="1" outlineLevel="1">
      <c r="A337" s="96">
        <v>328</v>
      </c>
      <c r="B337" s="16" t="s">
        <v>413</v>
      </c>
      <c r="C337" s="84" t="s">
        <v>417</v>
      </c>
      <c r="D337" s="100" t="s">
        <v>716</v>
      </c>
      <c r="E337" s="99"/>
    </row>
    <row r="338" spans="1:5" s="8" customFormat="1" outlineLevel="1">
      <c r="A338" s="96">
        <v>329</v>
      </c>
      <c r="B338" s="16" t="s">
        <v>413</v>
      </c>
      <c r="C338" s="84" t="s">
        <v>418</v>
      </c>
      <c r="D338" s="100" t="s">
        <v>716</v>
      </c>
      <c r="E338" s="99"/>
    </row>
    <row r="339" spans="1:5" s="8" customFormat="1" outlineLevel="1">
      <c r="A339" s="96">
        <v>330</v>
      </c>
      <c r="B339" s="16" t="s">
        <v>413</v>
      </c>
      <c r="C339" s="84" t="s">
        <v>419</v>
      </c>
      <c r="D339" s="100" t="s">
        <v>716</v>
      </c>
      <c r="E339" s="99"/>
    </row>
    <row r="340" spans="1:5" s="8" customFormat="1" outlineLevel="1">
      <c r="A340" s="96">
        <v>331</v>
      </c>
      <c r="B340" s="16" t="s">
        <v>413</v>
      </c>
      <c r="C340" s="84" t="s">
        <v>332</v>
      </c>
      <c r="D340" s="100" t="s">
        <v>717</v>
      </c>
      <c r="E340" s="99"/>
    </row>
    <row r="341" spans="1:5" s="8" customFormat="1" outlineLevel="1">
      <c r="A341" s="96">
        <v>332</v>
      </c>
      <c r="B341" s="16" t="s">
        <v>413</v>
      </c>
      <c r="C341" s="84" t="s">
        <v>570</v>
      </c>
      <c r="D341" s="100" t="s">
        <v>717</v>
      </c>
      <c r="E341" s="99"/>
    </row>
    <row r="342" spans="1:5" s="8" customFormat="1" outlineLevel="1">
      <c r="A342" s="96">
        <v>333</v>
      </c>
      <c r="B342" s="16" t="s">
        <v>413</v>
      </c>
      <c r="C342" s="84" t="s">
        <v>571</v>
      </c>
      <c r="D342" s="100" t="s">
        <v>717</v>
      </c>
      <c r="E342" s="99"/>
    </row>
    <row r="343" spans="1:5" s="8" customFormat="1" outlineLevel="1">
      <c r="A343" s="96">
        <v>334</v>
      </c>
      <c r="B343" s="16" t="s">
        <v>413</v>
      </c>
      <c r="C343" s="84" t="s">
        <v>572</v>
      </c>
      <c r="D343" s="100" t="s">
        <v>717</v>
      </c>
      <c r="E343" s="99"/>
    </row>
    <row r="344" spans="1:5" s="8" customFormat="1" outlineLevel="1">
      <c r="A344" s="96">
        <v>335</v>
      </c>
      <c r="B344" s="16" t="s">
        <v>413</v>
      </c>
      <c r="C344" s="84" t="s">
        <v>798</v>
      </c>
      <c r="D344" s="100" t="s">
        <v>717</v>
      </c>
      <c r="E344" s="99"/>
    </row>
    <row r="345" spans="1:5" s="8" customFormat="1" outlineLevel="1">
      <c r="A345" s="96">
        <v>336</v>
      </c>
      <c r="B345" s="16" t="s">
        <v>413</v>
      </c>
      <c r="C345" s="84" t="s">
        <v>809</v>
      </c>
      <c r="D345" s="100" t="s">
        <v>717</v>
      </c>
      <c r="E345" s="99"/>
    </row>
    <row r="346" spans="1:5" s="8" customFormat="1" ht="33.75" outlineLevel="1">
      <c r="A346" s="96">
        <v>337</v>
      </c>
      <c r="B346" s="16" t="s">
        <v>585</v>
      </c>
      <c r="C346" s="88" t="s">
        <v>593</v>
      </c>
      <c r="D346" s="98" t="s">
        <v>716</v>
      </c>
      <c r="E346" s="99"/>
    </row>
    <row r="347" spans="1:5" s="8" customFormat="1" ht="33.75" outlineLevel="1">
      <c r="A347" s="96">
        <v>338</v>
      </c>
      <c r="B347" s="16" t="s">
        <v>585</v>
      </c>
      <c r="C347" s="88" t="s">
        <v>594</v>
      </c>
      <c r="D347" s="98" t="s">
        <v>716</v>
      </c>
      <c r="E347" s="99"/>
    </row>
    <row r="348" spans="1:5" s="8" customFormat="1" ht="33.75" outlineLevel="1">
      <c r="A348" s="96">
        <v>339</v>
      </c>
      <c r="B348" s="16" t="s">
        <v>585</v>
      </c>
      <c r="C348" s="88" t="s">
        <v>595</v>
      </c>
      <c r="D348" s="98" t="s">
        <v>716</v>
      </c>
      <c r="E348" s="99"/>
    </row>
    <row r="349" spans="1:5" s="8" customFormat="1" ht="25.5" outlineLevel="1">
      <c r="A349" s="96">
        <v>340</v>
      </c>
      <c r="B349" s="16" t="s">
        <v>585</v>
      </c>
      <c r="C349" s="88" t="s">
        <v>596</v>
      </c>
      <c r="D349" s="98" t="s">
        <v>716</v>
      </c>
      <c r="E349" s="99"/>
    </row>
    <row r="350" spans="1:5" s="8" customFormat="1" ht="25.5" outlineLevel="1">
      <c r="A350" s="96">
        <v>341</v>
      </c>
      <c r="B350" s="16" t="s">
        <v>585</v>
      </c>
      <c r="C350" s="88" t="s">
        <v>597</v>
      </c>
      <c r="D350" s="98" t="s">
        <v>716</v>
      </c>
      <c r="E350" s="99"/>
    </row>
    <row r="351" spans="1:5" s="8" customFormat="1" ht="25.5" outlineLevel="1">
      <c r="A351" s="96">
        <v>342</v>
      </c>
      <c r="B351" s="16" t="s">
        <v>585</v>
      </c>
      <c r="C351" s="88" t="s">
        <v>598</v>
      </c>
      <c r="D351" s="98" t="s">
        <v>716</v>
      </c>
      <c r="E351" s="99"/>
    </row>
    <row r="352" spans="1:5" s="8" customFormat="1" ht="25.5" outlineLevel="1">
      <c r="A352" s="96">
        <v>343</v>
      </c>
      <c r="B352" s="16" t="s">
        <v>585</v>
      </c>
      <c r="C352" s="88" t="s">
        <v>599</v>
      </c>
      <c r="D352" s="98" t="s">
        <v>716</v>
      </c>
      <c r="E352" s="99"/>
    </row>
    <row r="353" spans="1:5" s="8" customFormat="1" ht="25.5" outlineLevel="1">
      <c r="A353" s="96">
        <v>344</v>
      </c>
      <c r="B353" s="16" t="s">
        <v>585</v>
      </c>
      <c r="C353" s="88" t="s">
        <v>600</v>
      </c>
      <c r="D353" s="98" t="s">
        <v>716</v>
      </c>
      <c r="E353" s="99"/>
    </row>
    <row r="354" spans="1:5" s="8" customFormat="1" ht="25.5" outlineLevel="1">
      <c r="A354" s="96">
        <v>345</v>
      </c>
      <c r="B354" s="16" t="s">
        <v>585</v>
      </c>
      <c r="C354" s="88" t="s">
        <v>601</v>
      </c>
      <c r="D354" s="98" t="s">
        <v>716</v>
      </c>
      <c r="E354" s="99"/>
    </row>
    <row r="355" spans="1:5" s="8" customFormat="1" ht="25.5" outlineLevel="1">
      <c r="A355" s="96">
        <v>346</v>
      </c>
      <c r="B355" s="16" t="s">
        <v>585</v>
      </c>
      <c r="C355" s="88" t="s">
        <v>602</v>
      </c>
      <c r="D355" s="98" t="s">
        <v>716</v>
      </c>
      <c r="E355" s="99"/>
    </row>
    <row r="356" spans="1:5" s="8" customFormat="1" ht="25.5" outlineLevel="1">
      <c r="A356" s="96">
        <v>347</v>
      </c>
      <c r="B356" s="16" t="s">
        <v>585</v>
      </c>
      <c r="C356" s="88" t="s">
        <v>603</v>
      </c>
      <c r="D356" s="98" t="s">
        <v>716</v>
      </c>
      <c r="E356" s="99"/>
    </row>
    <row r="357" spans="1:5" s="8" customFormat="1" ht="25.5" outlineLevel="1">
      <c r="A357" s="96">
        <v>348</v>
      </c>
      <c r="B357" s="16" t="s">
        <v>585</v>
      </c>
      <c r="C357" s="88" t="s">
        <v>604</v>
      </c>
      <c r="D357" s="98" t="s">
        <v>716</v>
      </c>
      <c r="E357" s="99"/>
    </row>
    <row r="358" spans="1:5" s="8" customFormat="1" ht="25.5" outlineLevel="1">
      <c r="A358" s="96">
        <v>349</v>
      </c>
      <c r="B358" s="16" t="s">
        <v>585</v>
      </c>
      <c r="C358" s="88" t="s">
        <v>605</v>
      </c>
      <c r="D358" s="98" t="s">
        <v>716</v>
      </c>
      <c r="E358" s="99"/>
    </row>
    <row r="359" spans="1:5" s="8" customFormat="1" ht="25.5" outlineLevel="1">
      <c r="A359" s="96">
        <v>350</v>
      </c>
      <c r="B359" s="16" t="s">
        <v>585</v>
      </c>
      <c r="C359" s="88" t="s">
        <v>606</v>
      </c>
      <c r="D359" s="98" t="s">
        <v>716</v>
      </c>
      <c r="E359" s="99"/>
    </row>
    <row r="360" spans="1:5" s="8" customFormat="1" ht="25.5" outlineLevel="1">
      <c r="A360" s="96">
        <v>351</v>
      </c>
      <c r="B360" s="16" t="s">
        <v>585</v>
      </c>
      <c r="C360" s="88" t="s">
        <v>607</v>
      </c>
      <c r="D360" s="98" t="s">
        <v>716</v>
      </c>
      <c r="E360" s="99"/>
    </row>
    <row r="361" spans="1:5" s="8" customFormat="1" ht="25.5" outlineLevel="1">
      <c r="A361" s="96">
        <v>352</v>
      </c>
      <c r="B361" s="16" t="s">
        <v>585</v>
      </c>
      <c r="C361" s="88" t="s">
        <v>608</v>
      </c>
      <c r="D361" s="98" t="s">
        <v>716</v>
      </c>
      <c r="E361" s="99"/>
    </row>
    <row r="362" spans="1:5" s="8" customFormat="1" ht="25.5" outlineLevel="1">
      <c r="A362" s="96">
        <v>353</v>
      </c>
      <c r="B362" s="16" t="s">
        <v>585</v>
      </c>
      <c r="C362" s="88" t="s">
        <v>609</v>
      </c>
      <c r="D362" s="98" t="s">
        <v>716</v>
      </c>
      <c r="E362" s="99"/>
    </row>
    <row r="363" spans="1:5" s="8" customFormat="1" ht="25.5" outlineLevel="1">
      <c r="A363" s="96">
        <v>354</v>
      </c>
      <c r="B363" s="16" t="s">
        <v>585</v>
      </c>
      <c r="C363" s="88" t="s">
        <v>610</v>
      </c>
      <c r="D363" s="98" t="s">
        <v>716</v>
      </c>
      <c r="E363" s="99"/>
    </row>
    <row r="364" spans="1:5" s="8" customFormat="1" ht="25.5" outlineLevel="1">
      <c r="A364" s="96">
        <v>355</v>
      </c>
      <c r="B364" s="16" t="s">
        <v>585</v>
      </c>
      <c r="C364" s="88" t="s">
        <v>611</v>
      </c>
      <c r="D364" s="98" t="s">
        <v>716</v>
      </c>
      <c r="E364" s="99"/>
    </row>
    <row r="365" spans="1:5" s="8" customFormat="1" ht="25.5" outlineLevel="1">
      <c r="A365" s="96">
        <v>356</v>
      </c>
      <c r="B365" s="16" t="s">
        <v>585</v>
      </c>
      <c r="C365" s="88" t="s">
        <v>612</v>
      </c>
      <c r="D365" s="98" t="s">
        <v>716</v>
      </c>
      <c r="E365" s="99"/>
    </row>
    <row r="366" spans="1:5" s="8" customFormat="1" ht="25.5" outlineLevel="1">
      <c r="A366" s="96">
        <v>357</v>
      </c>
      <c r="B366" s="16" t="s">
        <v>585</v>
      </c>
      <c r="C366" s="88" t="s">
        <v>613</v>
      </c>
      <c r="D366" s="98" t="s">
        <v>716</v>
      </c>
      <c r="E366" s="99"/>
    </row>
    <row r="367" spans="1:5" s="8" customFormat="1" ht="25.5" outlineLevel="1">
      <c r="A367" s="96">
        <v>358</v>
      </c>
      <c r="B367" s="16" t="s">
        <v>585</v>
      </c>
      <c r="C367" s="88" t="s">
        <v>614</v>
      </c>
      <c r="D367" s="98" t="s">
        <v>716</v>
      </c>
      <c r="E367" s="99"/>
    </row>
    <row r="368" spans="1:5" s="8" customFormat="1" ht="25.5" outlineLevel="1">
      <c r="A368" s="96">
        <v>359</v>
      </c>
      <c r="B368" s="16" t="s">
        <v>585</v>
      </c>
      <c r="C368" s="88" t="s">
        <v>615</v>
      </c>
      <c r="D368" s="98" t="s">
        <v>716</v>
      </c>
      <c r="E368" s="99"/>
    </row>
    <row r="369" spans="1:5" s="8" customFormat="1" ht="25.5" outlineLevel="1">
      <c r="A369" s="96">
        <v>360</v>
      </c>
      <c r="B369" s="16" t="s">
        <v>585</v>
      </c>
      <c r="C369" s="88" t="s">
        <v>616</v>
      </c>
      <c r="D369" s="98" t="s">
        <v>716</v>
      </c>
      <c r="E369" s="99"/>
    </row>
    <row r="370" spans="1:5" s="8" customFormat="1" ht="25.5" outlineLevel="1">
      <c r="A370" s="96">
        <v>361</v>
      </c>
      <c r="B370" s="16" t="s">
        <v>585</v>
      </c>
      <c r="C370" s="88" t="s">
        <v>617</v>
      </c>
      <c r="D370" s="98" t="s">
        <v>716</v>
      </c>
      <c r="E370" s="99"/>
    </row>
    <row r="371" spans="1:5" s="8" customFormat="1" ht="25.5" outlineLevel="1">
      <c r="A371" s="96">
        <v>362</v>
      </c>
      <c r="B371" s="16" t="s">
        <v>585</v>
      </c>
      <c r="C371" s="88" t="s">
        <v>618</v>
      </c>
      <c r="D371" s="98" t="s">
        <v>716</v>
      </c>
      <c r="E371" s="99"/>
    </row>
    <row r="372" spans="1:5" s="8" customFormat="1" ht="25.5" outlineLevel="1">
      <c r="A372" s="96">
        <v>363</v>
      </c>
      <c r="B372" s="16" t="s">
        <v>585</v>
      </c>
      <c r="C372" s="88" t="s">
        <v>619</v>
      </c>
      <c r="D372" s="98" t="s">
        <v>716</v>
      </c>
      <c r="E372" s="99"/>
    </row>
    <row r="373" spans="1:5" s="8" customFormat="1" ht="25.5" outlineLevel="1">
      <c r="A373" s="96">
        <v>364</v>
      </c>
      <c r="B373" s="16" t="s">
        <v>585</v>
      </c>
      <c r="C373" s="88" t="s">
        <v>620</v>
      </c>
      <c r="D373" s="98" t="s">
        <v>716</v>
      </c>
      <c r="E373" s="99"/>
    </row>
    <row r="374" spans="1:5" s="8" customFormat="1" ht="25.5" outlineLevel="1">
      <c r="A374" s="96">
        <v>365</v>
      </c>
      <c r="B374" s="16" t="s">
        <v>585</v>
      </c>
      <c r="C374" s="88" t="s">
        <v>621</v>
      </c>
      <c r="D374" s="98" t="s">
        <v>716</v>
      </c>
      <c r="E374" s="99"/>
    </row>
    <row r="375" spans="1:5" s="8" customFormat="1" ht="33.75" outlineLevel="1">
      <c r="A375" s="96">
        <v>366</v>
      </c>
      <c r="B375" s="16" t="s">
        <v>585</v>
      </c>
      <c r="C375" s="88" t="s">
        <v>799</v>
      </c>
      <c r="D375" s="98" t="s">
        <v>716</v>
      </c>
      <c r="E375" s="99"/>
    </row>
    <row r="376" spans="1:5" s="8" customFormat="1" ht="25.5" outlineLevel="1">
      <c r="A376" s="96">
        <v>367</v>
      </c>
      <c r="B376" s="16" t="s">
        <v>585</v>
      </c>
      <c r="C376" s="88" t="s">
        <v>622</v>
      </c>
      <c r="D376" s="98" t="s">
        <v>716</v>
      </c>
      <c r="E376" s="99"/>
    </row>
    <row r="377" spans="1:5" s="8" customFormat="1" ht="33.75" outlineLevel="1">
      <c r="A377" s="96">
        <v>368</v>
      </c>
      <c r="B377" s="16" t="s">
        <v>585</v>
      </c>
      <c r="C377" s="88" t="s">
        <v>800</v>
      </c>
      <c r="D377" s="98" t="s">
        <v>716</v>
      </c>
      <c r="E377" s="99"/>
    </row>
    <row r="378" spans="1:5" s="8" customFormat="1" ht="33.75" outlineLevel="1">
      <c r="A378" s="96">
        <v>369</v>
      </c>
      <c r="B378" s="16" t="s">
        <v>585</v>
      </c>
      <c r="C378" s="88" t="s">
        <v>801</v>
      </c>
      <c r="D378" s="98" t="s">
        <v>716</v>
      </c>
      <c r="E378" s="99"/>
    </row>
    <row r="379" spans="1:5" s="8" customFormat="1" ht="25.5" outlineLevel="1">
      <c r="A379" s="96">
        <v>370</v>
      </c>
      <c r="B379" s="16" t="s">
        <v>585</v>
      </c>
      <c r="C379" s="88" t="s">
        <v>623</v>
      </c>
      <c r="D379" s="98" t="s">
        <v>716</v>
      </c>
      <c r="E379" s="99"/>
    </row>
    <row r="380" spans="1:5" s="8" customFormat="1" ht="33.75" outlineLevel="1">
      <c r="A380" s="96">
        <v>371</v>
      </c>
      <c r="B380" s="16" t="s">
        <v>585</v>
      </c>
      <c r="C380" s="88" t="s">
        <v>624</v>
      </c>
      <c r="D380" s="98" t="s">
        <v>716</v>
      </c>
      <c r="E380" s="99"/>
    </row>
    <row r="381" spans="1:5" s="8" customFormat="1" ht="33.75" outlineLevel="1">
      <c r="A381" s="96">
        <v>372</v>
      </c>
      <c r="B381" s="16" t="s">
        <v>585</v>
      </c>
      <c r="C381" s="88" t="s">
        <v>625</v>
      </c>
      <c r="D381" s="98" t="s">
        <v>716</v>
      </c>
      <c r="E381" s="99"/>
    </row>
    <row r="382" spans="1:5" s="8" customFormat="1" ht="33.75" outlineLevel="1">
      <c r="A382" s="96">
        <v>373</v>
      </c>
      <c r="B382" s="16" t="s">
        <v>585</v>
      </c>
      <c r="C382" s="88" t="s">
        <v>626</v>
      </c>
      <c r="D382" s="98" t="s">
        <v>716</v>
      </c>
      <c r="E382" s="99"/>
    </row>
    <row r="383" spans="1:5" s="8" customFormat="1" ht="33.75" outlineLevel="1">
      <c r="A383" s="96">
        <v>374</v>
      </c>
      <c r="B383" s="16" t="s">
        <v>585</v>
      </c>
      <c r="C383" s="88" t="s">
        <v>627</v>
      </c>
      <c r="D383" s="98" t="s">
        <v>716</v>
      </c>
      <c r="E383" s="99"/>
    </row>
    <row r="384" spans="1:5" s="8" customFormat="1" ht="33.75" outlineLevel="1">
      <c r="A384" s="96">
        <v>375</v>
      </c>
      <c r="B384" s="16" t="s">
        <v>585</v>
      </c>
      <c r="C384" s="88" t="s">
        <v>628</v>
      </c>
      <c r="D384" s="98" t="s">
        <v>716</v>
      </c>
      <c r="E384" s="99"/>
    </row>
    <row r="385" spans="1:5" s="8" customFormat="1" ht="33.75" outlineLevel="1">
      <c r="A385" s="96">
        <v>376</v>
      </c>
      <c r="B385" s="16" t="s">
        <v>585</v>
      </c>
      <c r="C385" s="88" t="s">
        <v>629</v>
      </c>
      <c r="D385" s="98" t="s">
        <v>716</v>
      </c>
      <c r="E385" s="99"/>
    </row>
    <row r="386" spans="1:5" s="8" customFormat="1" ht="33.75" outlineLevel="1">
      <c r="A386" s="96">
        <v>377</v>
      </c>
      <c r="B386" s="16" t="s">
        <v>585</v>
      </c>
      <c r="C386" s="88" t="s">
        <v>630</v>
      </c>
      <c r="D386" s="98" t="s">
        <v>716</v>
      </c>
      <c r="E386" s="99"/>
    </row>
    <row r="387" spans="1:5" s="8" customFormat="1" ht="33.75" outlineLevel="1">
      <c r="A387" s="96">
        <v>378</v>
      </c>
      <c r="B387" s="16" t="s">
        <v>585</v>
      </c>
      <c r="C387" s="88" t="s">
        <v>631</v>
      </c>
      <c r="D387" s="98" t="s">
        <v>716</v>
      </c>
      <c r="E387" s="99"/>
    </row>
    <row r="388" spans="1:5" s="8" customFormat="1" ht="33.75" outlineLevel="1">
      <c r="A388" s="96">
        <v>379</v>
      </c>
      <c r="B388" s="16" t="s">
        <v>585</v>
      </c>
      <c r="C388" s="88" t="s">
        <v>632</v>
      </c>
      <c r="D388" s="98" t="s">
        <v>716</v>
      </c>
      <c r="E388" s="99"/>
    </row>
    <row r="389" spans="1:5" s="8" customFormat="1" ht="33.75" outlineLevel="1">
      <c r="A389" s="96">
        <v>380</v>
      </c>
      <c r="B389" s="16" t="s">
        <v>585</v>
      </c>
      <c r="C389" s="88" t="s">
        <v>633</v>
      </c>
      <c r="D389" s="98" t="s">
        <v>716</v>
      </c>
      <c r="E389" s="99"/>
    </row>
    <row r="390" spans="1:5" s="8" customFormat="1" ht="33.75" outlineLevel="1">
      <c r="A390" s="96">
        <v>381</v>
      </c>
      <c r="B390" s="16" t="s">
        <v>585</v>
      </c>
      <c r="C390" s="88" t="s">
        <v>634</v>
      </c>
      <c r="D390" s="98" t="s">
        <v>716</v>
      </c>
      <c r="E390" s="99"/>
    </row>
    <row r="391" spans="1:5" s="8" customFormat="1" ht="33.75" outlineLevel="1">
      <c r="A391" s="96">
        <v>382</v>
      </c>
      <c r="B391" s="16" t="s">
        <v>585</v>
      </c>
      <c r="C391" s="88" t="s">
        <v>635</v>
      </c>
      <c r="D391" s="98" t="s">
        <v>716</v>
      </c>
      <c r="E391" s="99"/>
    </row>
    <row r="392" spans="1:5" s="8" customFormat="1" ht="33.75" outlineLevel="1">
      <c r="A392" s="96">
        <v>383</v>
      </c>
      <c r="B392" s="16" t="s">
        <v>585</v>
      </c>
      <c r="C392" s="88" t="s">
        <v>636</v>
      </c>
      <c r="D392" s="98" t="s">
        <v>716</v>
      </c>
      <c r="E392" s="99"/>
    </row>
    <row r="393" spans="1:5" s="8" customFormat="1" ht="33.75" outlineLevel="1">
      <c r="A393" s="96">
        <v>384</v>
      </c>
      <c r="B393" s="16" t="s">
        <v>585</v>
      </c>
      <c r="C393" s="88" t="s">
        <v>637</v>
      </c>
      <c r="D393" s="98" t="s">
        <v>716</v>
      </c>
      <c r="E393" s="99"/>
    </row>
    <row r="394" spans="1:5" s="8" customFormat="1" ht="25.5" outlineLevel="1">
      <c r="A394" s="96">
        <v>385</v>
      </c>
      <c r="B394" s="16" t="s">
        <v>585</v>
      </c>
      <c r="C394" s="88" t="s">
        <v>638</v>
      </c>
      <c r="D394" s="98" t="s">
        <v>716</v>
      </c>
      <c r="E394" s="99"/>
    </row>
    <row r="395" spans="1:5" s="8" customFormat="1" ht="33.75" outlineLevel="1">
      <c r="A395" s="96">
        <v>386</v>
      </c>
      <c r="B395" s="16" t="s">
        <v>585</v>
      </c>
      <c r="C395" s="88" t="s">
        <v>639</v>
      </c>
      <c r="D395" s="98" t="s">
        <v>716</v>
      </c>
      <c r="E395" s="99"/>
    </row>
    <row r="396" spans="1:5" s="8" customFormat="1" ht="33.75" outlineLevel="1">
      <c r="A396" s="96">
        <v>387</v>
      </c>
      <c r="B396" s="16" t="s">
        <v>585</v>
      </c>
      <c r="C396" s="88" t="s">
        <v>640</v>
      </c>
      <c r="D396" s="98" t="s">
        <v>716</v>
      </c>
      <c r="E396" s="99"/>
    </row>
    <row r="397" spans="1:5" s="8" customFormat="1" ht="33.75" outlineLevel="1">
      <c r="A397" s="96">
        <v>388</v>
      </c>
      <c r="B397" s="16" t="s">
        <v>585</v>
      </c>
      <c r="C397" s="88" t="s">
        <v>641</v>
      </c>
      <c r="D397" s="98" t="s">
        <v>716</v>
      </c>
      <c r="E397" s="99"/>
    </row>
    <row r="398" spans="1:5" s="8" customFormat="1" ht="33.75" outlineLevel="1">
      <c r="A398" s="96">
        <v>389</v>
      </c>
      <c r="B398" s="16" t="s">
        <v>585</v>
      </c>
      <c r="C398" s="88" t="s">
        <v>642</v>
      </c>
      <c r="D398" s="98" t="s">
        <v>716</v>
      </c>
      <c r="E398" s="99"/>
    </row>
    <row r="399" spans="1:5" s="8" customFormat="1" ht="33.75" outlineLevel="1">
      <c r="A399" s="96">
        <v>390</v>
      </c>
      <c r="B399" s="16" t="s">
        <v>585</v>
      </c>
      <c r="C399" s="88" t="s">
        <v>643</v>
      </c>
      <c r="D399" s="98" t="s">
        <v>716</v>
      </c>
      <c r="E399" s="99"/>
    </row>
    <row r="400" spans="1:5" s="8" customFormat="1" ht="33.75" outlineLevel="1">
      <c r="A400" s="96">
        <v>391</v>
      </c>
      <c r="B400" s="16" t="s">
        <v>585</v>
      </c>
      <c r="C400" s="88" t="s">
        <v>644</v>
      </c>
      <c r="D400" s="98" t="s">
        <v>716</v>
      </c>
      <c r="E400" s="99"/>
    </row>
    <row r="401" spans="1:5" s="8" customFormat="1" ht="33.75" outlineLevel="1">
      <c r="A401" s="96">
        <v>392</v>
      </c>
      <c r="B401" s="16" t="s">
        <v>585</v>
      </c>
      <c r="C401" s="88" t="s">
        <v>645</v>
      </c>
      <c r="D401" s="98" t="s">
        <v>39</v>
      </c>
      <c r="E401" s="99"/>
    </row>
    <row r="402" spans="1:5" s="8" customFormat="1" ht="33.75" outlineLevel="1">
      <c r="A402" s="96">
        <v>393</v>
      </c>
      <c r="B402" s="16" t="s">
        <v>585</v>
      </c>
      <c r="C402" s="88" t="s">
        <v>646</v>
      </c>
      <c r="D402" s="98" t="s">
        <v>39</v>
      </c>
      <c r="E402" s="99"/>
    </row>
    <row r="403" spans="1:5" s="8" customFormat="1" ht="33.75" outlineLevel="1">
      <c r="A403" s="96">
        <v>394</v>
      </c>
      <c r="B403" s="16" t="s">
        <v>585</v>
      </c>
      <c r="C403" s="88" t="s">
        <v>647</v>
      </c>
      <c r="D403" s="98" t="s">
        <v>39</v>
      </c>
      <c r="E403" s="99"/>
    </row>
    <row r="404" spans="1:5" s="8" customFormat="1" ht="33.75" outlineLevel="1">
      <c r="A404" s="96">
        <v>395</v>
      </c>
      <c r="B404" s="16" t="s">
        <v>585</v>
      </c>
      <c r="C404" s="88" t="s">
        <v>648</v>
      </c>
      <c r="D404" s="98" t="s">
        <v>39</v>
      </c>
      <c r="E404" s="99"/>
    </row>
    <row r="405" spans="1:5" s="8" customFormat="1" ht="33.75" outlineLevel="1">
      <c r="A405" s="96">
        <v>396</v>
      </c>
      <c r="B405" s="16" t="s">
        <v>585</v>
      </c>
      <c r="C405" s="88" t="s">
        <v>649</v>
      </c>
      <c r="D405" s="98" t="s">
        <v>716</v>
      </c>
      <c r="E405" s="99"/>
    </row>
    <row r="406" spans="1:5" s="8" customFormat="1" ht="33.75" outlineLevel="1">
      <c r="A406" s="96">
        <v>397</v>
      </c>
      <c r="B406" s="16" t="s">
        <v>585</v>
      </c>
      <c r="C406" s="88" t="s">
        <v>650</v>
      </c>
      <c r="D406" s="98" t="s">
        <v>716</v>
      </c>
      <c r="E406" s="99"/>
    </row>
    <row r="407" spans="1:5" s="8" customFormat="1" ht="33.75" outlineLevel="1">
      <c r="A407" s="96">
        <v>398</v>
      </c>
      <c r="B407" s="16" t="s">
        <v>585</v>
      </c>
      <c r="C407" s="88" t="s">
        <v>651</v>
      </c>
      <c r="D407" s="98" t="s">
        <v>716</v>
      </c>
      <c r="E407" s="99"/>
    </row>
    <row r="408" spans="1:5" s="8" customFormat="1" ht="33.75" outlineLevel="1">
      <c r="A408" s="96">
        <v>399</v>
      </c>
      <c r="B408" s="16" t="s">
        <v>585</v>
      </c>
      <c r="C408" s="88" t="s">
        <v>652</v>
      </c>
      <c r="D408" s="98" t="s">
        <v>716</v>
      </c>
      <c r="E408" s="99"/>
    </row>
    <row r="409" spans="1:5" s="8" customFormat="1" outlineLevel="1">
      <c r="A409" s="96">
        <v>400</v>
      </c>
      <c r="B409" s="101" t="s">
        <v>394</v>
      </c>
      <c r="C409" s="85" t="s">
        <v>395</v>
      </c>
      <c r="D409" s="98" t="s">
        <v>39</v>
      </c>
      <c r="E409" s="99"/>
    </row>
    <row r="410" spans="1:5" s="8" customFormat="1" outlineLevel="1">
      <c r="A410" s="96">
        <v>401</v>
      </c>
      <c r="B410" s="101" t="s">
        <v>394</v>
      </c>
      <c r="C410" s="85" t="s">
        <v>396</v>
      </c>
      <c r="D410" s="98" t="s">
        <v>39</v>
      </c>
      <c r="E410" s="99"/>
    </row>
    <row r="411" spans="1:5" s="8" customFormat="1" outlineLevel="1">
      <c r="A411" s="96">
        <v>402</v>
      </c>
      <c r="B411" s="101" t="s">
        <v>394</v>
      </c>
      <c r="C411" s="85" t="s">
        <v>290</v>
      </c>
      <c r="D411" s="98" t="s">
        <v>39</v>
      </c>
      <c r="E411" s="99"/>
    </row>
    <row r="412" spans="1:5" outlineLevel="1">
      <c r="A412" s="96">
        <v>403</v>
      </c>
      <c r="B412" s="16" t="s">
        <v>420</v>
      </c>
      <c r="C412" s="88" t="s">
        <v>421</v>
      </c>
      <c r="D412" s="98" t="s">
        <v>39</v>
      </c>
      <c r="E412" s="99"/>
    </row>
    <row r="413" spans="1:5" ht="33.75" outlineLevel="1">
      <c r="A413" s="96">
        <v>404</v>
      </c>
      <c r="B413" s="16" t="s">
        <v>422</v>
      </c>
      <c r="C413" s="85" t="s">
        <v>423</v>
      </c>
      <c r="D413" s="100" t="s">
        <v>49</v>
      </c>
      <c r="E413" s="99"/>
    </row>
    <row r="414" spans="1:5" s="8" customFormat="1" outlineLevel="1">
      <c r="A414" s="96">
        <v>405</v>
      </c>
      <c r="B414" s="103" t="s">
        <v>424</v>
      </c>
      <c r="C414" s="88" t="s">
        <v>425</v>
      </c>
      <c r="D414" s="98" t="s">
        <v>716</v>
      </c>
      <c r="E414" s="99"/>
    </row>
    <row r="415" spans="1:5" s="8" customFormat="1" outlineLevel="1">
      <c r="A415" s="96">
        <v>406</v>
      </c>
      <c r="B415" s="103" t="s">
        <v>424</v>
      </c>
      <c r="C415" s="88" t="s">
        <v>426</v>
      </c>
      <c r="D415" s="98" t="s">
        <v>716</v>
      </c>
      <c r="E415" s="99"/>
    </row>
    <row r="416" spans="1:5" s="8" customFormat="1" outlineLevel="1">
      <c r="A416" s="96">
        <v>407</v>
      </c>
      <c r="B416" s="103" t="s">
        <v>424</v>
      </c>
      <c r="C416" s="88" t="s">
        <v>427</v>
      </c>
      <c r="D416" s="98" t="s">
        <v>716</v>
      </c>
      <c r="E416" s="99"/>
    </row>
    <row r="417" spans="1:5" s="8" customFormat="1" ht="38.25" outlineLevel="1">
      <c r="A417" s="96">
        <v>408</v>
      </c>
      <c r="B417" s="103" t="s">
        <v>428</v>
      </c>
      <c r="C417" s="88" t="s">
        <v>429</v>
      </c>
      <c r="D417" s="98" t="s">
        <v>716</v>
      </c>
      <c r="E417" s="99"/>
    </row>
    <row r="418" spans="1:5" s="8" customFormat="1" ht="38.25" outlineLevel="1">
      <c r="A418" s="96">
        <v>409</v>
      </c>
      <c r="B418" s="103" t="s">
        <v>428</v>
      </c>
      <c r="C418" s="88" t="s">
        <v>430</v>
      </c>
      <c r="D418" s="98" t="s">
        <v>716</v>
      </c>
      <c r="E418" s="99"/>
    </row>
    <row r="419" spans="1:5" s="8" customFormat="1" ht="38.25" outlineLevel="1">
      <c r="A419" s="96">
        <v>410</v>
      </c>
      <c r="B419" s="103" t="s">
        <v>428</v>
      </c>
      <c r="C419" s="89" t="s">
        <v>431</v>
      </c>
      <c r="D419" s="98" t="s">
        <v>716</v>
      </c>
      <c r="E419" s="99"/>
    </row>
    <row r="420" spans="1:5" s="8" customFormat="1" ht="22.5" outlineLevel="1">
      <c r="A420" s="96">
        <v>411</v>
      </c>
      <c r="B420" s="104" t="s">
        <v>432</v>
      </c>
      <c r="C420" s="90" t="s">
        <v>433</v>
      </c>
      <c r="D420" s="98" t="s">
        <v>39</v>
      </c>
      <c r="E420" s="99"/>
    </row>
    <row r="421" spans="1:5" s="8" customFormat="1" ht="22.5" outlineLevel="1">
      <c r="A421" s="96">
        <v>412</v>
      </c>
      <c r="B421" s="104" t="s">
        <v>434</v>
      </c>
      <c r="C421" s="90" t="s">
        <v>653</v>
      </c>
      <c r="D421" s="98" t="s">
        <v>39</v>
      </c>
      <c r="E421" s="99"/>
    </row>
    <row r="422" spans="1:5" s="8" customFormat="1" ht="22.5" outlineLevel="1">
      <c r="A422" s="96">
        <v>413</v>
      </c>
      <c r="B422" s="104" t="s">
        <v>435</v>
      </c>
      <c r="C422" s="90" t="s">
        <v>654</v>
      </c>
      <c r="D422" s="98" t="s">
        <v>39</v>
      </c>
      <c r="E422" s="99"/>
    </row>
    <row r="423" spans="1:5" s="8" customFormat="1" ht="25.5" outlineLevel="1">
      <c r="A423" s="96">
        <v>414</v>
      </c>
      <c r="B423" s="104" t="s">
        <v>436</v>
      </c>
      <c r="C423" s="90" t="s">
        <v>437</v>
      </c>
      <c r="D423" s="98" t="s">
        <v>39</v>
      </c>
      <c r="E423" s="99"/>
    </row>
    <row r="424" spans="1:5" s="8" customFormat="1" ht="22.5" outlineLevel="1">
      <c r="A424" s="96">
        <v>415</v>
      </c>
      <c r="B424" s="104" t="s">
        <v>669</v>
      </c>
      <c r="C424" s="90" t="s">
        <v>433</v>
      </c>
      <c r="D424" s="98" t="s">
        <v>39</v>
      </c>
      <c r="E424" s="99"/>
    </row>
    <row r="425" spans="1:5" s="8" customFormat="1" ht="25.5" outlineLevel="1">
      <c r="A425" s="96">
        <v>416</v>
      </c>
      <c r="B425" s="104" t="s">
        <v>670</v>
      </c>
      <c r="C425" s="90" t="s">
        <v>653</v>
      </c>
      <c r="D425" s="98" t="s">
        <v>39</v>
      </c>
      <c r="E425" s="99"/>
    </row>
    <row r="426" spans="1:5" s="8" customFormat="1" ht="25.5" outlineLevel="1">
      <c r="A426" s="96">
        <v>417</v>
      </c>
      <c r="B426" s="104" t="s">
        <v>671</v>
      </c>
      <c r="C426" s="90" t="s">
        <v>438</v>
      </c>
      <c r="D426" s="98" t="s">
        <v>39</v>
      </c>
      <c r="E426" s="99"/>
    </row>
    <row r="427" spans="1:5" s="8" customFormat="1" ht="25.5" outlineLevel="1">
      <c r="A427" s="96">
        <v>418</v>
      </c>
      <c r="B427" s="104" t="s">
        <v>672</v>
      </c>
      <c r="C427" s="90" t="s">
        <v>433</v>
      </c>
      <c r="D427" s="98" t="s">
        <v>39</v>
      </c>
      <c r="E427" s="99"/>
    </row>
    <row r="428" spans="1:5" s="8" customFormat="1" ht="22.5" outlineLevel="1">
      <c r="A428" s="96">
        <v>419</v>
      </c>
      <c r="B428" s="104" t="s">
        <v>673</v>
      </c>
      <c r="C428" s="90" t="s">
        <v>433</v>
      </c>
      <c r="D428" s="98" t="s">
        <v>39</v>
      </c>
      <c r="E428" s="99"/>
    </row>
    <row r="429" spans="1:5" s="8" customFormat="1" outlineLevel="1">
      <c r="A429" s="96">
        <v>420</v>
      </c>
      <c r="B429" s="104" t="s">
        <v>439</v>
      </c>
      <c r="C429" s="90" t="s">
        <v>440</v>
      </c>
      <c r="D429" s="98" t="s">
        <v>39</v>
      </c>
      <c r="E429" s="99"/>
    </row>
    <row r="430" spans="1:5" s="8" customFormat="1" ht="25.5" outlineLevel="1">
      <c r="A430" s="96">
        <v>421</v>
      </c>
      <c r="B430" s="104" t="s">
        <v>441</v>
      </c>
      <c r="C430" s="90" t="s">
        <v>442</v>
      </c>
      <c r="D430" s="98" t="s">
        <v>39</v>
      </c>
      <c r="E430" s="99"/>
    </row>
    <row r="431" spans="1:5" s="8" customFormat="1" ht="33.75" outlineLevel="1">
      <c r="A431" s="96">
        <v>422</v>
      </c>
      <c r="B431" s="104" t="s">
        <v>680</v>
      </c>
      <c r="C431" s="90" t="s">
        <v>443</v>
      </c>
      <c r="D431" s="98" t="s">
        <v>39</v>
      </c>
      <c r="E431" s="99"/>
    </row>
    <row r="432" spans="1:5" s="8" customFormat="1" ht="33.75" outlineLevel="1">
      <c r="A432" s="96">
        <v>423</v>
      </c>
      <c r="B432" s="104" t="s">
        <v>680</v>
      </c>
      <c r="C432" s="90" t="s">
        <v>444</v>
      </c>
      <c r="D432" s="98" t="s">
        <v>39</v>
      </c>
      <c r="E432" s="99"/>
    </row>
    <row r="433" spans="1:5" s="8" customFormat="1" ht="33.75" outlineLevel="1">
      <c r="A433" s="96">
        <v>424</v>
      </c>
      <c r="B433" s="104" t="s">
        <v>681</v>
      </c>
      <c r="C433" s="90" t="s">
        <v>443</v>
      </c>
      <c r="D433" s="98" t="s">
        <v>39</v>
      </c>
      <c r="E433" s="99"/>
    </row>
    <row r="434" spans="1:5" s="8" customFormat="1" ht="33.75" outlineLevel="1">
      <c r="A434" s="96">
        <v>425</v>
      </c>
      <c r="B434" s="104" t="s">
        <v>681</v>
      </c>
      <c r="C434" s="90" t="s">
        <v>444</v>
      </c>
      <c r="D434" s="98" t="s">
        <v>39</v>
      </c>
      <c r="E434" s="99"/>
    </row>
    <row r="435" spans="1:5" s="8" customFormat="1" ht="33.75" outlineLevel="1">
      <c r="A435" s="96">
        <v>426</v>
      </c>
      <c r="B435" s="104" t="s">
        <v>682</v>
      </c>
      <c r="C435" s="90" t="s">
        <v>445</v>
      </c>
      <c r="D435" s="98" t="s">
        <v>39</v>
      </c>
      <c r="E435" s="99"/>
    </row>
    <row r="436" spans="1:5" s="8" customFormat="1" ht="33.75" outlineLevel="1">
      <c r="A436" s="96">
        <v>427</v>
      </c>
      <c r="B436" s="104" t="s">
        <v>682</v>
      </c>
      <c r="C436" s="90" t="s">
        <v>443</v>
      </c>
      <c r="D436" s="98" t="s">
        <v>39</v>
      </c>
      <c r="E436" s="99"/>
    </row>
    <row r="437" spans="1:5" s="8" customFormat="1" ht="33.75" outlineLevel="1">
      <c r="A437" s="96">
        <v>428</v>
      </c>
      <c r="B437" s="104" t="s">
        <v>683</v>
      </c>
      <c r="C437" s="90" t="s">
        <v>443</v>
      </c>
      <c r="D437" s="98" t="s">
        <v>39</v>
      </c>
      <c r="E437" s="99"/>
    </row>
    <row r="438" spans="1:5" s="8" customFormat="1" ht="33.75" outlineLevel="1">
      <c r="A438" s="96">
        <v>429</v>
      </c>
      <c r="B438" s="104" t="s">
        <v>684</v>
      </c>
      <c r="C438" s="90" t="s">
        <v>446</v>
      </c>
      <c r="D438" s="98" t="s">
        <v>39</v>
      </c>
      <c r="E438" s="99"/>
    </row>
    <row r="439" spans="1:5" s="8" customFormat="1" ht="33.75" outlineLevel="1">
      <c r="A439" s="96">
        <v>430</v>
      </c>
      <c r="B439" s="104" t="s">
        <v>684</v>
      </c>
      <c r="C439" s="90" t="s">
        <v>447</v>
      </c>
      <c r="D439" s="98" t="s">
        <v>39</v>
      </c>
      <c r="E439" s="99"/>
    </row>
    <row r="440" spans="1:5" s="8" customFormat="1" ht="33.75" outlineLevel="1">
      <c r="A440" s="96">
        <v>431</v>
      </c>
      <c r="B440" s="104" t="s">
        <v>685</v>
      </c>
      <c r="C440" s="90" t="s">
        <v>443</v>
      </c>
      <c r="D440" s="98" t="s">
        <v>39</v>
      </c>
      <c r="E440" s="99"/>
    </row>
    <row r="441" spans="1:5" s="8" customFormat="1" ht="33.75" outlineLevel="1">
      <c r="A441" s="96">
        <v>432</v>
      </c>
      <c r="B441" s="104" t="s">
        <v>686</v>
      </c>
      <c r="C441" s="90" t="s">
        <v>446</v>
      </c>
      <c r="D441" s="98" t="s">
        <v>39</v>
      </c>
      <c r="E441" s="99"/>
    </row>
    <row r="442" spans="1:5" s="8" customFormat="1" ht="22.5" outlineLevel="1">
      <c r="A442" s="96">
        <v>433</v>
      </c>
      <c r="B442" s="104" t="s">
        <v>448</v>
      </c>
      <c r="C442" s="90" t="s">
        <v>449</v>
      </c>
      <c r="D442" s="98" t="s">
        <v>716</v>
      </c>
      <c r="E442" s="99"/>
    </row>
    <row r="443" spans="1:5" s="8" customFormat="1" ht="22.5" outlineLevel="1">
      <c r="A443" s="96">
        <v>434</v>
      </c>
      <c r="B443" s="104" t="s">
        <v>450</v>
      </c>
      <c r="C443" s="90" t="s">
        <v>449</v>
      </c>
      <c r="D443" s="98" t="s">
        <v>716</v>
      </c>
      <c r="E443" s="99"/>
    </row>
    <row r="444" spans="1:5" s="8" customFormat="1" outlineLevel="1">
      <c r="A444" s="96">
        <v>435</v>
      </c>
      <c r="B444" s="104" t="s">
        <v>451</v>
      </c>
      <c r="C444" s="90" t="s">
        <v>452</v>
      </c>
      <c r="D444" s="100" t="s">
        <v>717</v>
      </c>
      <c r="E444" s="99"/>
    </row>
    <row r="445" spans="1:5" s="8" customFormat="1" outlineLevel="1">
      <c r="A445" s="96">
        <v>436</v>
      </c>
      <c r="B445" s="97" t="s">
        <v>453</v>
      </c>
      <c r="C445" s="90" t="s">
        <v>454</v>
      </c>
      <c r="D445" s="100" t="s">
        <v>39</v>
      </c>
      <c r="E445" s="99"/>
    </row>
    <row r="446" spans="1:5" s="8" customFormat="1" ht="33.75" outlineLevel="1">
      <c r="A446" s="96">
        <v>437</v>
      </c>
      <c r="B446" s="97" t="s">
        <v>453</v>
      </c>
      <c r="C446" s="84" t="s">
        <v>455</v>
      </c>
      <c r="D446" s="100" t="s">
        <v>39</v>
      </c>
      <c r="E446" s="99"/>
    </row>
    <row r="447" spans="1:5" s="8" customFormat="1" ht="22.5" outlineLevel="1">
      <c r="A447" s="96">
        <v>438</v>
      </c>
      <c r="B447" s="97" t="s">
        <v>453</v>
      </c>
      <c r="C447" s="84" t="s">
        <v>456</v>
      </c>
      <c r="D447" s="100" t="s">
        <v>39</v>
      </c>
      <c r="E447" s="99"/>
    </row>
    <row r="448" spans="1:5" s="8" customFormat="1" ht="33.75" outlineLevel="1">
      <c r="A448" s="96">
        <v>439</v>
      </c>
      <c r="B448" s="16" t="s">
        <v>457</v>
      </c>
      <c r="C448" s="84" t="s">
        <v>455</v>
      </c>
      <c r="D448" s="100" t="s">
        <v>39</v>
      </c>
      <c r="E448" s="99"/>
    </row>
    <row r="449" spans="1:5" s="8" customFormat="1" ht="33.75" outlineLevel="1">
      <c r="A449" s="96">
        <v>440</v>
      </c>
      <c r="B449" s="16" t="s">
        <v>457</v>
      </c>
      <c r="C449" s="84" t="s">
        <v>458</v>
      </c>
      <c r="D449" s="100" t="s">
        <v>39</v>
      </c>
      <c r="E449" s="99"/>
    </row>
    <row r="450" spans="1:5" s="8" customFormat="1" ht="33.75" outlineLevel="1">
      <c r="A450" s="96">
        <v>441</v>
      </c>
      <c r="B450" s="97" t="s">
        <v>459</v>
      </c>
      <c r="C450" s="84" t="s">
        <v>460</v>
      </c>
      <c r="D450" s="100" t="s">
        <v>39</v>
      </c>
      <c r="E450" s="99"/>
    </row>
    <row r="451" spans="1:5" s="8" customFormat="1" ht="33.75" outlineLevel="1">
      <c r="A451" s="96">
        <v>442</v>
      </c>
      <c r="B451" s="97" t="s">
        <v>461</v>
      </c>
      <c r="C451" s="84" t="s">
        <v>462</v>
      </c>
      <c r="D451" s="100" t="s">
        <v>39</v>
      </c>
      <c r="E451" s="99"/>
    </row>
    <row r="452" spans="1:5" s="8" customFormat="1" ht="22.5" outlineLevel="1">
      <c r="A452" s="96">
        <v>443</v>
      </c>
      <c r="B452" s="97" t="s">
        <v>463</v>
      </c>
      <c r="C452" s="84" t="s">
        <v>823</v>
      </c>
      <c r="D452" s="100" t="s">
        <v>39</v>
      </c>
      <c r="E452" s="99"/>
    </row>
    <row r="453" spans="1:5" s="8" customFormat="1" ht="22.5" outlineLevel="1">
      <c r="A453" s="96">
        <v>444</v>
      </c>
      <c r="B453" s="97" t="s">
        <v>464</v>
      </c>
      <c r="C453" s="84" t="s">
        <v>823</v>
      </c>
      <c r="D453" s="100" t="s">
        <v>39</v>
      </c>
      <c r="E453" s="99"/>
    </row>
    <row r="454" spans="1:5" s="8" customFormat="1" ht="25.5" outlineLevel="1">
      <c r="A454" s="96">
        <v>445</v>
      </c>
      <c r="B454" s="97" t="s">
        <v>465</v>
      </c>
      <c r="C454" s="84" t="s">
        <v>823</v>
      </c>
      <c r="D454" s="100" t="s">
        <v>39</v>
      </c>
      <c r="E454" s="99"/>
    </row>
    <row r="455" spans="1:5" s="8" customFormat="1" ht="22.5" outlineLevel="1">
      <c r="A455" s="96">
        <v>446</v>
      </c>
      <c r="B455" s="104" t="s">
        <v>655</v>
      </c>
      <c r="C455" s="90" t="s">
        <v>573</v>
      </c>
      <c r="D455" s="100" t="s">
        <v>39</v>
      </c>
      <c r="E455" s="99"/>
    </row>
    <row r="456" spans="1:5" s="8" customFormat="1" ht="25.5" outlineLevel="1">
      <c r="A456" s="96">
        <v>447</v>
      </c>
      <c r="B456" s="104" t="s">
        <v>656</v>
      </c>
      <c r="C456" s="90" t="s">
        <v>573</v>
      </c>
      <c r="D456" s="100" t="s">
        <v>39</v>
      </c>
      <c r="E456" s="99"/>
    </row>
    <row r="457" spans="1:5" s="8" customFormat="1" ht="22.5" outlineLevel="1">
      <c r="A457" s="96">
        <v>448</v>
      </c>
      <c r="B457" s="104" t="s">
        <v>657</v>
      </c>
      <c r="C457" s="90" t="s">
        <v>573</v>
      </c>
      <c r="D457" s="100" t="s">
        <v>39</v>
      </c>
      <c r="E457" s="99"/>
    </row>
    <row r="458" spans="1:5" s="8" customFormat="1" ht="25.5" outlineLevel="1">
      <c r="A458" s="96">
        <v>449</v>
      </c>
      <c r="B458" s="104" t="s">
        <v>658</v>
      </c>
      <c r="C458" s="90" t="s">
        <v>573</v>
      </c>
      <c r="D458" s="100" t="s">
        <v>39</v>
      </c>
      <c r="E458" s="99"/>
    </row>
    <row r="459" spans="1:5" s="8" customFormat="1" ht="22.5" outlineLevel="1">
      <c r="A459" s="96">
        <v>450</v>
      </c>
      <c r="B459" s="104" t="s">
        <v>659</v>
      </c>
      <c r="C459" s="90" t="s">
        <v>573</v>
      </c>
      <c r="D459" s="100" t="s">
        <v>39</v>
      </c>
      <c r="E459" s="99"/>
    </row>
    <row r="460" spans="1:5" s="8" customFormat="1" ht="22.5" outlineLevel="1">
      <c r="A460" s="96">
        <v>451</v>
      </c>
      <c r="B460" s="104" t="s">
        <v>660</v>
      </c>
      <c r="C460" s="90" t="s">
        <v>573</v>
      </c>
      <c r="D460" s="100" t="s">
        <v>39</v>
      </c>
      <c r="E460" s="99"/>
    </row>
    <row r="461" spans="1:5" s="8" customFormat="1" ht="22.5" outlineLevel="1">
      <c r="A461" s="96">
        <v>452</v>
      </c>
      <c r="B461" s="104" t="s">
        <v>661</v>
      </c>
      <c r="C461" s="90" t="s">
        <v>573</v>
      </c>
      <c r="D461" s="100" t="s">
        <v>39</v>
      </c>
      <c r="E461" s="99"/>
    </row>
    <row r="462" spans="1:5" s="8" customFormat="1" ht="22.5" outlineLevel="1">
      <c r="A462" s="96">
        <v>453</v>
      </c>
      <c r="B462" s="104" t="s">
        <v>662</v>
      </c>
      <c r="C462" s="90" t="s">
        <v>573</v>
      </c>
      <c r="D462" s="100" t="s">
        <v>39</v>
      </c>
      <c r="E462" s="99"/>
    </row>
    <row r="463" spans="1:5" s="8" customFormat="1" ht="25.5" outlineLevel="1">
      <c r="A463" s="96">
        <v>454</v>
      </c>
      <c r="B463" s="104" t="s">
        <v>663</v>
      </c>
      <c r="C463" s="90" t="s">
        <v>573</v>
      </c>
      <c r="D463" s="100" t="s">
        <v>39</v>
      </c>
      <c r="E463" s="99"/>
    </row>
    <row r="464" spans="1:5" s="8" customFormat="1" ht="25.5" outlineLevel="1">
      <c r="A464" s="96">
        <v>455</v>
      </c>
      <c r="B464" s="104" t="s">
        <v>664</v>
      </c>
      <c r="C464" s="90" t="s">
        <v>573</v>
      </c>
      <c r="D464" s="100" t="s">
        <v>39</v>
      </c>
      <c r="E464" s="99"/>
    </row>
    <row r="465" spans="1:5" s="8" customFormat="1" ht="22.5" outlineLevel="1">
      <c r="A465" s="96">
        <v>456</v>
      </c>
      <c r="B465" s="97" t="s">
        <v>466</v>
      </c>
      <c r="C465" s="90" t="s">
        <v>665</v>
      </c>
      <c r="D465" s="100" t="s">
        <v>39</v>
      </c>
      <c r="E465" s="99"/>
    </row>
    <row r="466" spans="1:5" s="8" customFormat="1" ht="22.5" outlineLevel="1">
      <c r="A466" s="96">
        <v>457</v>
      </c>
      <c r="B466" s="97" t="s">
        <v>466</v>
      </c>
      <c r="C466" s="90" t="s">
        <v>666</v>
      </c>
      <c r="D466" s="100" t="s">
        <v>39</v>
      </c>
      <c r="E466" s="99"/>
    </row>
    <row r="467" spans="1:5" s="8" customFormat="1" ht="22.5" outlineLevel="1">
      <c r="A467" s="96">
        <v>458</v>
      </c>
      <c r="B467" s="97" t="s">
        <v>466</v>
      </c>
      <c r="C467" s="90" t="s">
        <v>667</v>
      </c>
      <c r="D467" s="100" t="s">
        <v>39</v>
      </c>
      <c r="E467" s="99"/>
    </row>
    <row r="468" spans="1:5" s="8" customFormat="1" ht="22.5" outlineLevel="1">
      <c r="A468" s="96">
        <v>459</v>
      </c>
      <c r="B468" s="97" t="s">
        <v>467</v>
      </c>
      <c r="C468" s="90" t="s">
        <v>665</v>
      </c>
      <c r="D468" s="100" t="s">
        <v>39</v>
      </c>
      <c r="E468" s="99"/>
    </row>
    <row r="469" spans="1:5" s="8" customFormat="1" ht="22.5" outlineLevel="1">
      <c r="A469" s="96">
        <v>460</v>
      </c>
      <c r="B469" s="97" t="s">
        <v>467</v>
      </c>
      <c r="C469" s="90" t="s">
        <v>666</v>
      </c>
      <c r="D469" s="100" t="s">
        <v>39</v>
      </c>
      <c r="E469" s="99"/>
    </row>
    <row r="470" spans="1:5" s="8" customFormat="1" ht="22.5" outlineLevel="1">
      <c r="A470" s="96">
        <v>461</v>
      </c>
      <c r="B470" s="97" t="s">
        <v>467</v>
      </c>
      <c r="C470" s="90" t="s">
        <v>667</v>
      </c>
      <c r="D470" s="100" t="s">
        <v>39</v>
      </c>
      <c r="E470" s="99"/>
    </row>
    <row r="471" spans="1:5" s="8" customFormat="1" outlineLevel="1">
      <c r="A471" s="96">
        <v>462</v>
      </c>
      <c r="B471" s="97" t="s">
        <v>468</v>
      </c>
      <c r="C471" s="87" t="s">
        <v>469</v>
      </c>
      <c r="D471" s="100" t="s">
        <v>716</v>
      </c>
      <c r="E471" s="99"/>
    </row>
    <row r="472" spans="1:5" s="8" customFormat="1" outlineLevel="1">
      <c r="A472" s="96">
        <v>463</v>
      </c>
      <c r="B472" s="97" t="s">
        <v>468</v>
      </c>
      <c r="C472" s="87" t="s">
        <v>470</v>
      </c>
      <c r="D472" s="100" t="s">
        <v>716</v>
      </c>
      <c r="E472" s="99"/>
    </row>
    <row r="473" spans="1:5" s="8" customFormat="1" outlineLevel="1">
      <c r="A473" s="96">
        <v>464</v>
      </c>
      <c r="B473" s="97" t="s">
        <v>468</v>
      </c>
      <c r="C473" s="87" t="s">
        <v>296</v>
      </c>
      <c r="D473" s="100" t="s">
        <v>716</v>
      </c>
      <c r="E473" s="99"/>
    </row>
    <row r="474" spans="1:5" s="8" customFormat="1" outlineLevel="1">
      <c r="A474" s="96">
        <v>465</v>
      </c>
      <c r="B474" s="97" t="s">
        <v>468</v>
      </c>
      <c r="C474" s="87" t="s">
        <v>297</v>
      </c>
      <c r="D474" s="100" t="s">
        <v>716</v>
      </c>
      <c r="E474" s="99"/>
    </row>
    <row r="475" spans="1:5" s="8" customFormat="1" outlineLevel="1">
      <c r="A475" s="96">
        <v>466</v>
      </c>
      <c r="B475" s="16" t="s">
        <v>471</v>
      </c>
      <c r="C475" s="87" t="s">
        <v>469</v>
      </c>
      <c r="D475" s="100" t="s">
        <v>716</v>
      </c>
      <c r="E475" s="99"/>
    </row>
    <row r="476" spans="1:5" s="8" customFormat="1" outlineLevel="1">
      <c r="A476" s="96">
        <v>467</v>
      </c>
      <c r="B476" s="16" t="s">
        <v>471</v>
      </c>
      <c r="C476" s="87" t="s">
        <v>470</v>
      </c>
      <c r="D476" s="100" t="s">
        <v>716</v>
      </c>
      <c r="E476" s="99"/>
    </row>
    <row r="477" spans="1:5" s="8" customFormat="1" outlineLevel="1">
      <c r="A477" s="96">
        <v>468</v>
      </c>
      <c r="B477" s="16" t="s">
        <v>471</v>
      </c>
      <c r="C477" s="87" t="s">
        <v>296</v>
      </c>
      <c r="D477" s="100" t="s">
        <v>716</v>
      </c>
      <c r="E477" s="99"/>
    </row>
    <row r="478" spans="1:5" s="8" customFormat="1" outlineLevel="1">
      <c r="A478" s="96">
        <v>469</v>
      </c>
      <c r="B478" s="16" t="s">
        <v>471</v>
      </c>
      <c r="C478" s="87" t="s">
        <v>297</v>
      </c>
      <c r="D478" s="100" t="s">
        <v>716</v>
      </c>
      <c r="E478" s="99"/>
    </row>
    <row r="479" spans="1:5" s="8" customFormat="1" outlineLevel="1">
      <c r="A479" s="96">
        <v>470</v>
      </c>
      <c r="B479" s="16" t="s">
        <v>472</v>
      </c>
      <c r="C479" s="84" t="s">
        <v>469</v>
      </c>
      <c r="D479" s="100" t="s">
        <v>716</v>
      </c>
      <c r="E479" s="99"/>
    </row>
    <row r="480" spans="1:5" s="8" customFormat="1" outlineLevel="1">
      <c r="A480" s="96">
        <v>471</v>
      </c>
      <c r="B480" s="16" t="s">
        <v>472</v>
      </c>
      <c r="C480" s="84" t="s">
        <v>470</v>
      </c>
      <c r="D480" s="100" t="s">
        <v>716</v>
      </c>
      <c r="E480" s="99"/>
    </row>
    <row r="481" spans="1:5" s="8" customFormat="1" outlineLevel="1">
      <c r="A481" s="96">
        <v>472</v>
      </c>
      <c r="B481" s="16" t="s">
        <v>472</v>
      </c>
      <c r="C481" s="84" t="s">
        <v>296</v>
      </c>
      <c r="D481" s="100" t="s">
        <v>716</v>
      </c>
      <c r="E481" s="99"/>
    </row>
    <row r="482" spans="1:5" s="8" customFormat="1" outlineLevel="1">
      <c r="A482" s="96">
        <v>473</v>
      </c>
      <c r="B482" s="16" t="s">
        <v>473</v>
      </c>
      <c r="C482" s="84" t="s">
        <v>574</v>
      </c>
      <c r="D482" s="100" t="s">
        <v>716</v>
      </c>
      <c r="E482" s="99"/>
    </row>
    <row r="483" spans="1:5" s="8" customFormat="1" outlineLevel="1">
      <c r="A483" s="96">
        <v>474</v>
      </c>
      <c r="B483" s="16" t="s">
        <v>474</v>
      </c>
      <c r="C483" s="87" t="s">
        <v>469</v>
      </c>
      <c r="D483" s="100" t="s">
        <v>716</v>
      </c>
      <c r="E483" s="99"/>
    </row>
    <row r="484" spans="1:5" s="8" customFormat="1" outlineLevel="1">
      <c r="A484" s="96">
        <v>475</v>
      </c>
      <c r="B484" s="16" t="s">
        <v>474</v>
      </c>
      <c r="C484" s="87" t="s">
        <v>470</v>
      </c>
      <c r="D484" s="100" t="s">
        <v>716</v>
      </c>
      <c r="E484" s="99"/>
    </row>
    <row r="485" spans="1:5" s="8" customFormat="1" outlineLevel="1">
      <c r="A485" s="96">
        <v>476</v>
      </c>
      <c r="B485" s="16" t="s">
        <v>474</v>
      </c>
      <c r="C485" s="87" t="s">
        <v>296</v>
      </c>
      <c r="D485" s="100" t="s">
        <v>716</v>
      </c>
      <c r="E485" s="99"/>
    </row>
    <row r="486" spans="1:5" s="8" customFormat="1" outlineLevel="1">
      <c r="A486" s="96">
        <v>477</v>
      </c>
      <c r="B486" s="16" t="s">
        <v>474</v>
      </c>
      <c r="C486" s="87" t="s">
        <v>297</v>
      </c>
      <c r="D486" s="100" t="s">
        <v>716</v>
      </c>
      <c r="E486" s="99"/>
    </row>
    <row r="487" spans="1:5" s="8" customFormat="1" outlineLevel="1">
      <c r="A487" s="96">
        <v>478</v>
      </c>
      <c r="B487" s="104" t="s">
        <v>475</v>
      </c>
      <c r="C487" s="87" t="s">
        <v>469</v>
      </c>
      <c r="D487" s="100" t="s">
        <v>696</v>
      </c>
      <c r="E487" s="99"/>
    </row>
    <row r="488" spans="1:5" s="8" customFormat="1" outlineLevel="1">
      <c r="A488" s="96">
        <v>479</v>
      </c>
      <c r="B488" s="104" t="s">
        <v>475</v>
      </c>
      <c r="C488" s="87" t="s">
        <v>470</v>
      </c>
      <c r="D488" s="100" t="s">
        <v>696</v>
      </c>
      <c r="E488" s="99"/>
    </row>
    <row r="489" spans="1:5" s="8" customFormat="1" outlineLevel="1">
      <c r="A489" s="96">
        <v>480</v>
      </c>
      <c r="B489" s="104" t="s">
        <v>476</v>
      </c>
      <c r="C489" s="87" t="s">
        <v>469</v>
      </c>
      <c r="D489" s="100" t="s">
        <v>696</v>
      </c>
      <c r="E489" s="99"/>
    </row>
    <row r="490" spans="1:5" s="8" customFormat="1" outlineLevel="1">
      <c r="A490" s="96">
        <v>481</v>
      </c>
      <c r="B490" s="104" t="s">
        <v>476</v>
      </c>
      <c r="C490" s="87" t="s">
        <v>470</v>
      </c>
      <c r="D490" s="100" t="s">
        <v>696</v>
      </c>
      <c r="E490" s="99"/>
    </row>
    <row r="491" spans="1:5" s="8" customFormat="1" outlineLevel="1">
      <c r="A491" s="96">
        <v>482</v>
      </c>
      <c r="B491" s="104" t="s">
        <v>477</v>
      </c>
      <c r="C491" s="87" t="s">
        <v>469</v>
      </c>
      <c r="D491" s="100" t="s">
        <v>696</v>
      </c>
      <c r="E491" s="99"/>
    </row>
    <row r="492" spans="1:5" s="8" customFormat="1" outlineLevel="1">
      <c r="A492" s="96">
        <v>483</v>
      </c>
      <c r="B492" s="104" t="s">
        <v>477</v>
      </c>
      <c r="C492" s="87" t="s">
        <v>470</v>
      </c>
      <c r="D492" s="100" t="s">
        <v>696</v>
      </c>
      <c r="E492" s="99"/>
    </row>
    <row r="493" spans="1:5" s="8" customFormat="1" outlineLevel="1">
      <c r="A493" s="96">
        <v>484</v>
      </c>
      <c r="B493" s="16" t="s">
        <v>478</v>
      </c>
      <c r="C493" s="84" t="s">
        <v>479</v>
      </c>
      <c r="D493" s="100" t="s">
        <v>716</v>
      </c>
      <c r="E493" s="99"/>
    </row>
    <row r="494" spans="1:5" s="8" customFormat="1" outlineLevel="1">
      <c r="A494" s="96">
        <v>485</v>
      </c>
      <c r="B494" s="16" t="s">
        <v>480</v>
      </c>
      <c r="C494" s="84" t="s">
        <v>470</v>
      </c>
      <c r="D494" s="100" t="s">
        <v>716</v>
      </c>
      <c r="E494" s="99"/>
    </row>
    <row r="495" spans="1:5" s="8" customFormat="1" outlineLevel="1">
      <c r="A495" s="96">
        <v>486</v>
      </c>
      <c r="B495" s="16" t="s">
        <v>480</v>
      </c>
      <c r="C495" s="84" t="s">
        <v>481</v>
      </c>
      <c r="D495" s="100" t="s">
        <v>716</v>
      </c>
      <c r="E495" s="99"/>
    </row>
    <row r="496" spans="1:5" s="8" customFormat="1" outlineLevel="1">
      <c r="A496" s="96">
        <v>487</v>
      </c>
      <c r="B496" s="16" t="s">
        <v>482</v>
      </c>
      <c r="C496" s="84" t="s">
        <v>470</v>
      </c>
      <c r="D496" s="100" t="s">
        <v>716</v>
      </c>
      <c r="E496" s="99"/>
    </row>
    <row r="497" spans="1:5" s="8" customFormat="1" outlineLevel="1">
      <c r="A497" s="96">
        <v>488</v>
      </c>
      <c r="B497" s="16" t="s">
        <v>483</v>
      </c>
      <c r="C497" s="84" t="s">
        <v>484</v>
      </c>
      <c r="D497" s="100" t="s">
        <v>716</v>
      </c>
      <c r="E497" s="99"/>
    </row>
    <row r="498" spans="1:5" s="8" customFormat="1" outlineLevel="1">
      <c r="A498" s="96">
        <v>489</v>
      </c>
      <c r="B498" s="16" t="s">
        <v>483</v>
      </c>
      <c r="C498" s="84" t="s">
        <v>485</v>
      </c>
      <c r="D498" s="100" t="s">
        <v>716</v>
      </c>
      <c r="E498" s="99"/>
    </row>
    <row r="499" spans="1:5" s="8" customFormat="1" outlineLevel="1">
      <c r="A499" s="96">
        <v>490</v>
      </c>
      <c r="B499" s="16" t="s">
        <v>483</v>
      </c>
      <c r="C499" s="84" t="s">
        <v>486</v>
      </c>
      <c r="D499" s="100" t="s">
        <v>716</v>
      </c>
      <c r="E499" s="99"/>
    </row>
    <row r="500" spans="1:5" s="8" customFormat="1" outlineLevel="1">
      <c r="A500" s="96">
        <v>491</v>
      </c>
      <c r="B500" s="16" t="s">
        <v>687</v>
      </c>
      <c r="C500" s="84" t="s">
        <v>484</v>
      </c>
      <c r="D500" s="100" t="s">
        <v>716</v>
      </c>
      <c r="E500" s="99"/>
    </row>
    <row r="501" spans="1:5" s="8" customFormat="1" outlineLevel="1">
      <c r="A501" s="96">
        <v>492</v>
      </c>
      <c r="B501" s="16" t="s">
        <v>687</v>
      </c>
      <c r="C501" s="84" t="s">
        <v>485</v>
      </c>
      <c r="D501" s="100" t="s">
        <v>716</v>
      </c>
      <c r="E501" s="99"/>
    </row>
    <row r="502" spans="1:5" s="8" customFormat="1" outlineLevel="1">
      <c r="A502" s="96">
        <v>493</v>
      </c>
      <c r="B502" s="16" t="s">
        <v>687</v>
      </c>
      <c r="C502" s="84" t="s">
        <v>486</v>
      </c>
      <c r="D502" s="100" t="s">
        <v>716</v>
      </c>
      <c r="E502" s="99"/>
    </row>
    <row r="503" spans="1:5" s="8" customFormat="1" outlineLevel="1">
      <c r="A503" s="96">
        <v>494</v>
      </c>
      <c r="B503" s="16" t="s">
        <v>487</v>
      </c>
      <c r="C503" s="84" t="s">
        <v>488</v>
      </c>
      <c r="D503" s="100" t="s">
        <v>716</v>
      </c>
      <c r="E503" s="99"/>
    </row>
    <row r="504" spans="1:5" s="8" customFormat="1" outlineLevel="1">
      <c r="A504" s="96">
        <v>495</v>
      </c>
      <c r="B504" s="16" t="s">
        <v>224</v>
      </c>
      <c r="C504" s="84" t="s">
        <v>488</v>
      </c>
      <c r="D504" s="100" t="s">
        <v>716</v>
      </c>
      <c r="E504" s="99"/>
    </row>
    <row r="505" spans="1:5" s="8" customFormat="1" outlineLevel="1">
      <c r="A505" s="96">
        <v>496</v>
      </c>
      <c r="B505" s="16" t="s">
        <v>489</v>
      </c>
      <c r="C505" s="84" t="s">
        <v>34</v>
      </c>
      <c r="D505" s="100" t="s">
        <v>716</v>
      </c>
      <c r="E505" s="99"/>
    </row>
    <row r="506" spans="1:5" s="8" customFormat="1" outlineLevel="1">
      <c r="A506" s="96">
        <v>497</v>
      </c>
      <c r="B506" s="16" t="s">
        <v>489</v>
      </c>
      <c r="C506" s="84" t="s">
        <v>35</v>
      </c>
      <c r="D506" s="100" t="s">
        <v>716</v>
      </c>
      <c r="E506" s="99"/>
    </row>
    <row r="507" spans="1:5" s="8" customFormat="1" outlineLevel="1">
      <c r="A507" s="96">
        <v>498</v>
      </c>
      <c r="B507" s="16" t="s">
        <v>489</v>
      </c>
      <c r="C507" s="84" t="s">
        <v>36</v>
      </c>
      <c r="D507" s="100" t="s">
        <v>716</v>
      </c>
      <c r="E507" s="99"/>
    </row>
    <row r="508" spans="1:5" s="8" customFormat="1" outlineLevel="1">
      <c r="A508" s="96">
        <v>499</v>
      </c>
      <c r="B508" s="16" t="s">
        <v>489</v>
      </c>
      <c r="C508" s="84" t="s">
        <v>37</v>
      </c>
      <c r="D508" s="100" t="s">
        <v>716</v>
      </c>
      <c r="E508" s="99"/>
    </row>
    <row r="509" spans="1:5" s="8" customFormat="1" outlineLevel="1">
      <c r="A509" s="96">
        <v>500</v>
      </c>
      <c r="B509" s="16" t="s">
        <v>688</v>
      </c>
      <c r="C509" s="84" t="s">
        <v>34</v>
      </c>
      <c r="D509" s="100" t="s">
        <v>716</v>
      </c>
      <c r="E509" s="99"/>
    </row>
    <row r="510" spans="1:5" s="8" customFormat="1" outlineLevel="1">
      <c r="A510" s="96">
        <v>501</v>
      </c>
      <c r="B510" s="16" t="s">
        <v>688</v>
      </c>
      <c r="C510" s="84" t="s">
        <v>35</v>
      </c>
      <c r="D510" s="100" t="s">
        <v>716</v>
      </c>
      <c r="E510" s="99"/>
    </row>
    <row r="511" spans="1:5" s="8" customFormat="1" outlineLevel="1">
      <c r="A511" s="96">
        <v>502</v>
      </c>
      <c r="B511" s="16" t="s">
        <v>688</v>
      </c>
      <c r="C511" s="84" t="s">
        <v>36</v>
      </c>
      <c r="D511" s="100" t="s">
        <v>716</v>
      </c>
      <c r="E511" s="99"/>
    </row>
    <row r="512" spans="1:5" s="8" customFormat="1" outlineLevel="1">
      <c r="A512" s="96">
        <v>503</v>
      </c>
      <c r="B512" s="16" t="s">
        <v>688</v>
      </c>
      <c r="C512" s="84" t="s">
        <v>37</v>
      </c>
      <c r="D512" s="100" t="s">
        <v>716</v>
      </c>
      <c r="E512" s="99"/>
    </row>
    <row r="513" spans="1:5" s="8" customFormat="1" ht="25.5" outlineLevel="1">
      <c r="A513" s="96">
        <v>504</v>
      </c>
      <c r="B513" s="16" t="s">
        <v>490</v>
      </c>
      <c r="C513" s="85" t="s">
        <v>390</v>
      </c>
      <c r="D513" s="100" t="s">
        <v>716</v>
      </c>
      <c r="E513" s="99"/>
    </row>
    <row r="514" spans="1:5" s="8" customFormat="1" ht="25.5" outlineLevel="1">
      <c r="A514" s="96">
        <v>505</v>
      </c>
      <c r="B514" s="16" t="s">
        <v>490</v>
      </c>
      <c r="C514" s="85" t="s">
        <v>391</v>
      </c>
      <c r="D514" s="100" t="s">
        <v>716</v>
      </c>
      <c r="E514" s="99"/>
    </row>
    <row r="515" spans="1:5" s="8" customFormat="1" ht="25.5" outlineLevel="1">
      <c r="A515" s="96">
        <v>506</v>
      </c>
      <c r="B515" s="16" t="s">
        <v>490</v>
      </c>
      <c r="C515" s="85" t="s">
        <v>392</v>
      </c>
      <c r="D515" s="100" t="s">
        <v>716</v>
      </c>
      <c r="E515" s="99"/>
    </row>
    <row r="516" spans="1:5" s="8" customFormat="1" ht="25.5" outlineLevel="1">
      <c r="A516" s="96">
        <v>507</v>
      </c>
      <c r="B516" s="16" t="s">
        <v>490</v>
      </c>
      <c r="C516" s="85" t="s">
        <v>393</v>
      </c>
      <c r="D516" s="100" t="s">
        <v>716</v>
      </c>
      <c r="E516" s="99"/>
    </row>
    <row r="517" spans="1:5" s="8" customFormat="1" ht="22.5" outlineLevel="1">
      <c r="A517" s="96">
        <v>508</v>
      </c>
      <c r="B517" s="16" t="s">
        <v>491</v>
      </c>
      <c r="C517" s="84" t="s">
        <v>492</v>
      </c>
      <c r="D517" s="100" t="s">
        <v>557</v>
      </c>
      <c r="E517" s="99"/>
    </row>
    <row r="518" spans="1:5" s="8" customFormat="1" ht="22.5" outlineLevel="1">
      <c r="A518" s="96">
        <v>509</v>
      </c>
      <c r="B518" s="16" t="s">
        <v>493</v>
      </c>
      <c r="C518" s="84" t="s">
        <v>492</v>
      </c>
      <c r="D518" s="100" t="s">
        <v>557</v>
      </c>
      <c r="E518" s="99"/>
    </row>
    <row r="519" spans="1:5" s="8" customFormat="1" ht="63.75" outlineLevel="1">
      <c r="A519" s="96">
        <v>510</v>
      </c>
      <c r="B519" s="16" t="s">
        <v>575</v>
      </c>
      <c r="C519" s="84" t="s">
        <v>494</v>
      </c>
      <c r="D519" s="100" t="s">
        <v>39</v>
      </c>
      <c r="E519" s="99"/>
    </row>
    <row r="520" spans="1:5" s="8" customFormat="1" ht="63.75" outlineLevel="1">
      <c r="A520" s="96">
        <v>511</v>
      </c>
      <c r="B520" s="16" t="s">
        <v>575</v>
      </c>
      <c r="C520" s="84" t="s">
        <v>495</v>
      </c>
      <c r="D520" s="100" t="s">
        <v>39</v>
      </c>
      <c r="E520" s="99"/>
    </row>
    <row r="521" spans="1:5" s="8" customFormat="1" ht="51" outlineLevel="1">
      <c r="A521" s="96">
        <v>512</v>
      </c>
      <c r="B521" s="16" t="s">
        <v>496</v>
      </c>
      <c r="C521" s="84" t="s">
        <v>497</v>
      </c>
      <c r="D521" s="100" t="s">
        <v>39</v>
      </c>
      <c r="E521" s="99"/>
    </row>
    <row r="522" spans="1:5" s="8" customFormat="1" ht="51" outlineLevel="1">
      <c r="A522" s="96">
        <v>513</v>
      </c>
      <c r="B522" s="16" t="s">
        <v>496</v>
      </c>
      <c r="C522" s="84" t="s">
        <v>495</v>
      </c>
      <c r="D522" s="100" t="s">
        <v>39</v>
      </c>
      <c r="E522" s="99"/>
    </row>
    <row r="523" spans="1:5" s="8" customFormat="1" ht="22.5" outlineLevel="1">
      <c r="A523" s="96">
        <v>514</v>
      </c>
      <c r="B523" s="97" t="s">
        <v>498</v>
      </c>
      <c r="C523" s="84" t="s">
        <v>576</v>
      </c>
      <c r="D523" s="100" t="s">
        <v>39</v>
      </c>
      <c r="E523" s="99"/>
    </row>
    <row r="524" spans="1:5" s="8" customFormat="1" ht="22.5" outlineLevel="1">
      <c r="A524" s="96">
        <v>515</v>
      </c>
      <c r="B524" s="97" t="s">
        <v>498</v>
      </c>
      <c r="C524" s="84" t="s">
        <v>499</v>
      </c>
      <c r="D524" s="100" t="s">
        <v>39</v>
      </c>
      <c r="E524" s="99"/>
    </row>
    <row r="525" spans="1:5" s="8" customFormat="1" outlineLevel="1">
      <c r="A525" s="96">
        <v>516</v>
      </c>
      <c r="B525" s="16" t="s">
        <v>500</v>
      </c>
      <c r="C525" s="84" t="s">
        <v>759</v>
      </c>
      <c r="D525" s="100" t="s">
        <v>39</v>
      </c>
      <c r="E525" s="99"/>
    </row>
    <row r="526" spans="1:5" s="8" customFormat="1" outlineLevel="1">
      <c r="A526" s="96">
        <v>517</v>
      </c>
      <c r="B526" s="16" t="s">
        <v>500</v>
      </c>
      <c r="C526" s="84" t="s">
        <v>760</v>
      </c>
      <c r="D526" s="100" t="s">
        <v>39</v>
      </c>
      <c r="E526" s="99"/>
    </row>
    <row r="527" spans="1:5" s="8" customFormat="1" outlineLevel="1">
      <c r="A527" s="96">
        <v>518</v>
      </c>
      <c r="B527" s="16" t="s">
        <v>500</v>
      </c>
      <c r="C527" s="84" t="s">
        <v>501</v>
      </c>
      <c r="D527" s="100" t="s">
        <v>39</v>
      </c>
      <c r="E527" s="99"/>
    </row>
    <row r="528" spans="1:5" s="8" customFormat="1" outlineLevel="1">
      <c r="A528" s="96">
        <v>519</v>
      </c>
      <c r="B528" s="16" t="s">
        <v>500</v>
      </c>
      <c r="C528" s="84" t="s">
        <v>502</v>
      </c>
      <c r="D528" s="100" t="s">
        <v>39</v>
      </c>
      <c r="E528" s="99"/>
    </row>
    <row r="529" spans="1:5" s="8" customFormat="1" outlineLevel="1">
      <c r="A529" s="96">
        <v>520</v>
      </c>
      <c r="B529" s="16" t="s">
        <v>500</v>
      </c>
      <c r="C529" s="84" t="s">
        <v>503</v>
      </c>
      <c r="D529" s="100" t="s">
        <v>39</v>
      </c>
      <c r="E529" s="99"/>
    </row>
    <row r="530" spans="1:5" s="8" customFormat="1" ht="25.5" outlineLevel="1">
      <c r="A530" s="96">
        <v>521</v>
      </c>
      <c r="B530" s="16" t="s">
        <v>504</v>
      </c>
      <c r="C530" s="84" t="s">
        <v>505</v>
      </c>
      <c r="D530" s="100" t="s">
        <v>39</v>
      </c>
      <c r="E530" s="99"/>
    </row>
    <row r="531" spans="1:5" s="8" customFormat="1" outlineLevel="1">
      <c r="A531" s="96">
        <v>522</v>
      </c>
      <c r="B531" s="16" t="s">
        <v>394</v>
      </c>
      <c r="C531" s="84" t="s">
        <v>506</v>
      </c>
      <c r="D531" s="100" t="s">
        <v>39</v>
      </c>
      <c r="E531" s="99"/>
    </row>
    <row r="532" spans="1:5" s="8" customFormat="1" outlineLevel="1">
      <c r="A532" s="96">
        <v>523</v>
      </c>
      <c r="B532" s="16" t="s">
        <v>394</v>
      </c>
      <c r="C532" s="84" t="s">
        <v>577</v>
      </c>
      <c r="D532" s="100" t="s">
        <v>716</v>
      </c>
      <c r="E532" s="99"/>
    </row>
    <row r="533" spans="1:5" s="8" customFormat="1" ht="25.5" outlineLevel="1">
      <c r="A533" s="96">
        <v>524</v>
      </c>
      <c r="B533" s="16" t="s">
        <v>507</v>
      </c>
      <c r="C533" s="84">
        <v>0</v>
      </c>
      <c r="D533" s="100" t="s">
        <v>557</v>
      </c>
      <c r="E533" s="99"/>
    </row>
    <row r="534" spans="1:5" s="8" customFormat="1" ht="33.75" outlineLevel="1">
      <c r="A534" s="96">
        <v>525</v>
      </c>
      <c r="B534" s="16" t="s">
        <v>508</v>
      </c>
      <c r="C534" s="84" t="s">
        <v>509</v>
      </c>
      <c r="D534" s="100" t="s">
        <v>716</v>
      </c>
      <c r="E534" s="99"/>
    </row>
    <row r="535" spans="1:5" s="8" customFormat="1" outlineLevel="1">
      <c r="A535" s="96">
        <v>526</v>
      </c>
      <c r="B535" s="16" t="s">
        <v>510</v>
      </c>
      <c r="C535" s="84" t="s">
        <v>511</v>
      </c>
      <c r="D535" s="100" t="s">
        <v>716</v>
      </c>
      <c r="E535" s="99"/>
    </row>
    <row r="536" spans="1:5" s="8" customFormat="1" outlineLevel="1">
      <c r="A536" s="96">
        <v>527</v>
      </c>
      <c r="B536" s="16" t="s">
        <v>510</v>
      </c>
      <c r="C536" s="84" t="s">
        <v>512</v>
      </c>
      <c r="D536" s="100" t="s">
        <v>39</v>
      </c>
      <c r="E536" s="99"/>
    </row>
    <row r="537" spans="1:5" s="8" customFormat="1" outlineLevel="1">
      <c r="A537" s="96">
        <v>528</v>
      </c>
      <c r="B537" s="16" t="s">
        <v>510</v>
      </c>
      <c r="C537" s="84" t="s">
        <v>513</v>
      </c>
      <c r="D537" s="100" t="s">
        <v>39</v>
      </c>
      <c r="E537" s="99"/>
    </row>
    <row r="538" spans="1:5" s="8" customFormat="1" outlineLevel="1">
      <c r="A538" s="96">
        <v>529</v>
      </c>
      <c r="B538" s="16" t="s">
        <v>510</v>
      </c>
      <c r="C538" s="84" t="s">
        <v>514</v>
      </c>
      <c r="D538" s="100" t="s">
        <v>39</v>
      </c>
      <c r="E538" s="99"/>
    </row>
    <row r="539" spans="1:5" s="8" customFormat="1" outlineLevel="1">
      <c r="A539" s="96">
        <v>530</v>
      </c>
      <c r="B539" s="16" t="s">
        <v>510</v>
      </c>
      <c r="C539" s="84" t="s">
        <v>515</v>
      </c>
      <c r="D539" s="100" t="s">
        <v>39</v>
      </c>
      <c r="E539" s="99"/>
    </row>
    <row r="540" spans="1:5" s="8" customFormat="1" outlineLevel="1">
      <c r="A540" s="96">
        <v>531</v>
      </c>
      <c r="B540" s="16" t="s">
        <v>516</v>
      </c>
      <c r="C540" s="84" t="s">
        <v>761</v>
      </c>
      <c r="D540" s="100" t="s">
        <v>39</v>
      </c>
      <c r="E540" s="99"/>
    </row>
    <row r="541" spans="1:5" s="8" customFormat="1" ht="22.5" outlineLevel="1">
      <c r="A541" s="96">
        <v>532</v>
      </c>
      <c r="B541" s="16" t="s">
        <v>516</v>
      </c>
      <c r="C541" s="84" t="s">
        <v>517</v>
      </c>
      <c r="D541" s="100" t="s">
        <v>39</v>
      </c>
      <c r="E541" s="99"/>
    </row>
    <row r="542" spans="1:5" s="8" customFormat="1" outlineLevel="1">
      <c r="A542" s="96">
        <v>533</v>
      </c>
      <c r="B542" s="16" t="s">
        <v>516</v>
      </c>
      <c r="C542" s="84" t="s">
        <v>578</v>
      </c>
      <c r="D542" s="100" t="s">
        <v>39</v>
      </c>
      <c r="E542" s="99"/>
    </row>
    <row r="543" spans="1:5" s="8" customFormat="1" ht="22.5" outlineLevel="1">
      <c r="A543" s="96">
        <v>534</v>
      </c>
      <c r="B543" s="16" t="s">
        <v>516</v>
      </c>
      <c r="C543" s="84" t="s">
        <v>518</v>
      </c>
      <c r="D543" s="100" t="s">
        <v>49</v>
      </c>
      <c r="E543" s="99"/>
    </row>
    <row r="544" spans="1:5">
      <c r="A544" s="119"/>
      <c r="B544" s="120"/>
      <c r="C544" s="121" t="s">
        <v>219</v>
      </c>
      <c r="D544" s="122"/>
      <c r="E544" s="122"/>
    </row>
    <row r="545" spans="1:5" s="8" customFormat="1" outlineLevel="1">
      <c r="A545" s="96">
        <v>535</v>
      </c>
      <c r="B545" s="16" t="s">
        <v>712</v>
      </c>
      <c r="C545" s="84" t="s">
        <v>519</v>
      </c>
      <c r="D545" s="100" t="s">
        <v>714</v>
      </c>
      <c r="E545" s="99"/>
    </row>
    <row r="546" spans="1:5" s="8" customFormat="1" outlineLevel="1">
      <c r="A546" s="96">
        <v>536</v>
      </c>
      <c r="B546" s="16" t="s">
        <v>712</v>
      </c>
      <c r="C546" s="84" t="s">
        <v>520</v>
      </c>
      <c r="D546" s="100" t="s">
        <v>714</v>
      </c>
      <c r="E546" s="99"/>
    </row>
    <row r="547" spans="1:5" s="8" customFormat="1" outlineLevel="1">
      <c r="A547" s="96">
        <v>537</v>
      </c>
      <c r="B547" s="16" t="s">
        <v>712</v>
      </c>
      <c r="C547" s="84" t="s">
        <v>521</v>
      </c>
      <c r="D547" s="100" t="s">
        <v>714</v>
      </c>
      <c r="E547" s="99"/>
    </row>
    <row r="548" spans="1:5" s="8" customFormat="1" ht="22.5" outlineLevel="1">
      <c r="A548" s="96">
        <v>538</v>
      </c>
      <c r="B548" s="16" t="s">
        <v>712</v>
      </c>
      <c r="C548" s="84" t="s">
        <v>522</v>
      </c>
      <c r="D548" s="100" t="s">
        <v>695</v>
      </c>
      <c r="E548" s="99"/>
    </row>
    <row r="549" spans="1:5" s="8" customFormat="1" ht="22.5" outlineLevel="1">
      <c r="A549" s="96">
        <v>539</v>
      </c>
      <c r="B549" s="16" t="s">
        <v>712</v>
      </c>
      <c r="C549" s="84" t="s">
        <v>523</v>
      </c>
      <c r="D549" s="100" t="s">
        <v>695</v>
      </c>
      <c r="E549" s="99"/>
    </row>
    <row r="550" spans="1:5" s="8" customFormat="1" ht="22.5" outlineLevel="1">
      <c r="A550" s="96">
        <v>540</v>
      </c>
      <c r="B550" s="16" t="s">
        <v>712</v>
      </c>
      <c r="C550" s="84" t="s">
        <v>524</v>
      </c>
      <c r="D550" s="100" t="s">
        <v>695</v>
      </c>
      <c r="E550" s="99"/>
    </row>
    <row r="551" spans="1:5" s="8" customFormat="1" ht="33.75" outlineLevel="1">
      <c r="A551" s="96">
        <v>541</v>
      </c>
      <c r="B551" s="16" t="s">
        <v>525</v>
      </c>
      <c r="C551" s="84" t="s">
        <v>526</v>
      </c>
      <c r="D551" s="100" t="s">
        <v>713</v>
      </c>
      <c r="E551" s="99"/>
    </row>
    <row r="552" spans="1:5" s="8" customFormat="1" outlineLevel="1">
      <c r="A552" s="96">
        <v>542</v>
      </c>
      <c r="B552" s="16" t="s">
        <v>527</v>
      </c>
      <c r="C552" s="84" t="s">
        <v>811</v>
      </c>
      <c r="D552" s="100" t="s">
        <v>713</v>
      </c>
      <c r="E552" s="99"/>
    </row>
    <row r="553" spans="1:5" s="8" customFormat="1" outlineLevel="1">
      <c r="A553" s="96">
        <v>543</v>
      </c>
      <c r="B553" s="16" t="s">
        <v>527</v>
      </c>
      <c r="C553" s="84" t="s">
        <v>528</v>
      </c>
      <c r="D553" s="100" t="s">
        <v>557</v>
      </c>
      <c r="E553" s="99"/>
    </row>
    <row r="554" spans="1:5" s="8" customFormat="1" outlineLevel="1">
      <c r="A554" s="96">
        <v>544</v>
      </c>
      <c r="B554" s="16" t="s">
        <v>529</v>
      </c>
      <c r="C554" s="84" t="s">
        <v>530</v>
      </c>
      <c r="D554" s="100" t="s">
        <v>714</v>
      </c>
      <c r="E554" s="99"/>
    </row>
    <row r="555" spans="1:5" s="8" customFormat="1" ht="56.25" outlineLevel="1">
      <c r="A555" s="96">
        <v>545</v>
      </c>
      <c r="B555" s="16" t="s">
        <v>698</v>
      </c>
      <c r="C555" s="84" t="s">
        <v>691</v>
      </c>
      <c r="D555" s="100" t="s">
        <v>47</v>
      </c>
      <c r="E555" s="99"/>
    </row>
    <row r="556" spans="1:5" s="8" customFormat="1" ht="78.75" outlineLevel="1">
      <c r="A556" s="96">
        <v>546</v>
      </c>
      <c r="B556" s="16" t="s">
        <v>697</v>
      </c>
      <c r="C556" s="84" t="s">
        <v>692</v>
      </c>
      <c r="D556" s="100" t="s">
        <v>43</v>
      </c>
      <c r="E556" s="99"/>
    </row>
    <row r="557" spans="1:5" s="8" customFormat="1" ht="90" outlineLevel="1">
      <c r="A557" s="96">
        <v>547</v>
      </c>
      <c r="B557" s="16" t="s">
        <v>697</v>
      </c>
      <c r="C557" s="84" t="s">
        <v>693</v>
      </c>
      <c r="D557" s="100" t="s">
        <v>43</v>
      </c>
      <c r="E557" s="99"/>
    </row>
    <row r="558" spans="1:5" s="8" customFormat="1" ht="90" outlineLevel="1">
      <c r="A558" s="96">
        <v>548</v>
      </c>
      <c r="B558" s="16" t="s">
        <v>697</v>
      </c>
      <c r="C558" s="84" t="s">
        <v>694</v>
      </c>
      <c r="D558" s="100" t="s">
        <v>43</v>
      </c>
      <c r="E558" s="99"/>
    </row>
    <row r="559" spans="1:5" s="8" customFormat="1" ht="38.25" outlineLevel="1">
      <c r="A559" s="96">
        <v>549</v>
      </c>
      <c r="B559" s="16" t="s">
        <v>579</v>
      </c>
      <c r="C559" s="84" t="s">
        <v>531</v>
      </c>
      <c r="D559" s="100" t="s">
        <v>557</v>
      </c>
      <c r="E559" s="99"/>
    </row>
    <row r="560" spans="1:5" s="8" customFormat="1" ht="38.25" outlineLevel="1">
      <c r="A560" s="96">
        <v>550</v>
      </c>
      <c r="B560" s="16" t="s">
        <v>579</v>
      </c>
      <c r="C560" s="84" t="s">
        <v>532</v>
      </c>
      <c r="D560" s="100" t="s">
        <v>557</v>
      </c>
      <c r="E560" s="99"/>
    </row>
    <row r="561" spans="1:5" s="8" customFormat="1" ht="38.25" outlineLevel="1">
      <c r="A561" s="96">
        <v>551</v>
      </c>
      <c r="B561" s="16" t="s">
        <v>579</v>
      </c>
      <c r="C561" s="84" t="s">
        <v>533</v>
      </c>
      <c r="D561" s="100" t="s">
        <v>557</v>
      </c>
      <c r="E561" s="99"/>
    </row>
    <row r="562" spans="1:5" s="8" customFormat="1" ht="22.5" outlineLevel="1">
      <c r="A562" s="96">
        <v>552</v>
      </c>
      <c r="B562" s="16" t="s">
        <v>534</v>
      </c>
      <c r="C562" s="84" t="s">
        <v>535</v>
      </c>
      <c r="D562" s="100" t="s">
        <v>718</v>
      </c>
      <c r="E562" s="99"/>
    </row>
    <row r="563" spans="1:5" s="8" customFormat="1" ht="25.5" outlineLevel="1">
      <c r="A563" s="96">
        <v>553</v>
      </c>
      <c r="B563" s="16" t="s">
        <v>580</v>
      </c>
      <c r="C563" s="84" t="s">
        <v>535</v>
      </c>
      <c r="D563" s="100" t="s">
        <v>718</v>
      </c>
      <c r="E563" s="99"/>
    </row>
    <row r="564" spans="1:5" s="8" customFormat="1" ht="22.5" outlineLevel="1">
      <c r="A564" s="96">
        <v>554</v>
      </c>
      <c r="B564" s="16" t="s">
        <v>536</v>
      </c>
      <c r="C564" s="84" t="s">
        <v>537</v>
      </c>
      <c r="D564" s="100" t="s">
        <v>557</v>
      </c>
      <c r="E564" s="99"/>
    </row>
    <row r="565" spans="1:5" s="8" customFormat="1" ht="33.75" outlineLevel="1">
      <c r="A565" s="96">
        <v>555</v>
      </c>
      <c r="B565" s="16" t="s">
        <v>538</v>
      </c>
      <c r="C565" s="84" t="s">
        <v>710</v>
      </c>
      <c r="D565" s="100" t="s">
        <v>557</v>
      </c>
      <c r="E565" s="99"/>
    </row>
    <row r="566" spans="1:5" s="8" customFormat="1" ht="56.25" outlineLevel="1">
      <c r="A566" s="96">
        <v>556</v>
      </c>
      <c r="B566" s="16" t="s">
        <v>539</v>
      </c>
      <c r="C566" s="84" t="s">
        <v>711</v>
      </c>
      <c r="D566" s="100" t="s">
        <v>557</v>
      </c>
      <c r="E566" s="99"/>
    </row>
    <row r="567" spans="1:5" s="8" customFormat="1" ht="56.25" outlineLevel="1">
      <c r="A567" s="96">
        <v>557</v>
      </c>
      <c r="B567" s="16" t="s">
        <v>540</v>
      </c>
      <c r="C567" s="84" t="s">
        <v>700</v>
      </c>
      <c r="D567" s="100" t="s">
        <v>557</v>
      </c>
      <c r="E567" s="99"/>
    </row>
    <row r="568" spans="1:5" s="8" customFormat="1" ht="33.75" outlineLevel="1">
      <c r="A568" s="96">
        <v>558</v>
      </c>
      <c r="B568" s="16" t="s">
        <v>541</v>
      </c>
      <c r="C568" s="84" t="s">
        <v>777</v>
      </c>
      <c r="D568" s="100" t="s">
        <v>557</v>
      </c>
      <c r="E568" s="99"/>
    </row>
    <row r="569" spans="1:5" s="8" customFormat="1" outlineLevel="1">
      <c r="A569" s="96">
        <v>559</v>
      </c>
      <c r="B569" s="16" t="s">
        <v>542</v>
      </c>
      <c r="C569" s="84" t="s">
        <v>543</v>
      </c>
      <c r="D569" s="100" t="s">
        <v>557</v>
      </c>
      <c r="E569" s="99"/>
    </row>
    <row r="570" spans="1:5" s="8" customFormat="1" ht="22.5" outlineLevel="1">
      <c r="A570" s="96">
        <v>560</v>
      </c>
      <c r="B570" s="16" t="s">
        <v>542</v>
      </c>
      <c r="C570" s="84" t="s">
        <v>544</v>
      </c>
      <c r="D570" s="100" t="s">
        <v>47</v>
      </c>
      <c r="E570" s="99"/>
    </row>
    <row r="571" spans="1:5" s="8" customFormat="1" ht="22.5" outlineLevel="1">
      <c r="A571" s="96">
        <v>561</v>
      </c>
      <c r="B571" s="16" t="s">
        <v>542</v>
      </c>
      <c r="C571" s="84" t="s">
        <v>545</v>
      </c>
      <c r="D571" s="100" t="s">
        <v>47</v>
      </c>
      <c r="E571" s="99"/>
    </row>
    <row r="572" spans="1:5" s="8" customFormat="1" ht="22.5" outlineLevel="1">
      <c r="A572" s="96">
        <v>562</v>
      </c>
      <c r="B572" s="16" t="s">
        <v>542</v>
      </c>
      <c r="C572" s="84" t="s">
        <v>546</v>
      </c>
      <c r="D572" s="100" t="s">
        <v>47</v>
      </c>
      <c r="E572" s="99"/>
    </row>
    <row r="573" spans="1:5" s="8" customFormat="1" ht="33.75" outlineLevel="1">
      <c r="A573" s="96">
        <v>563</v>
      </c>
      <c r="B573" s="16" t="s">
        <v>542</v>
      </c>
      <c r="C573" s="84" t="s">
        <v>547</v>
      </c>
      <c r="D573" s="100" t="s">
        <v>716</v>
      </c>
      <c r="E573" s="99"/>
    </row>
    <row r="574" spans="1:5" s="8" customFormat="1" ht="67.5" outlineLevel="1">
      <c r="A574" s="96">
        <v>564</v>
      </c>
      <c r="B574" s="16" t="s">
        <v>542</v>
      </c>
      <c r="C574" s="84" t="s">
        <v>548</v>
      </c>
      <c r="D574" s="100" t="s">
        <v>39</v>
      </c>
      <c r="E574" s="99"/>
    </row>
    <row r="575" spans="1:5" s="8" customFormat="1" ht="22.5" outlineLevel="1">
      <c r="A575" s="96">
        <v>565</v>
      </c>
      <c r="B575" s="16" t="s">
        <v>542</v>
      </c>
      <c r="C575" s="84" t="s">
        <v>775</v>
      </c>
      <c r="D575" s="100" t="s">
        <v>716</v>
      </c>
      <c r="E575" s="99"/>
    </row>
    <row r="576" spans="1:5" s="8" customFormat="1" outlineLevel="1">
      <c r="A576" s="96">
        <v>566</v>
      </c>
      <c r="B576" s="16" t="s">
        <v>542</v>
      </c>
      <c r="C576" s="84" t="s">
        <v>549</v>
      </c>
      <c r="D576" s="100" t="s">
        <v>47</v>
      </c>
      <c r="E576" s="99"/>
    </row>
    <row r="577" spans="1:5" s="8" customFormat="1" ht="33.75" outlineLevel="1">
      <c r="A577" s="96">
        <v>567</v>
      </c>
      <c r="B577" s="16" t="s">
        <v>542</v>
      </c>
      <c r="C577" s="84" t="s">
        <v>550</v>
      </c>
      <c r="D577" s="100" t="s">
        <v>718</v>
      </c>
      <c r="E577" s="99"/>
    </row>
    <row r="578" spans="1:5" s="8" customFormat="1" ht="33.75" outlineLevel="1">
      <c r="A578" s="96">
        <v>568</v>
      </c>
      <c r="B578" s="16" t="s">
        <v>542</v>
      </c>
      <c r="C578" s="84" t="s">
        <v>551</v>
      </c>
      <c r="D578" s="100" t="s">
        <v>718</v>
      </c>
      <c r="E578" s="99"/>
    </row>
    <row r="579" spans="1:5" s="8" customFormat="1" ht="25.5" outlineLevel="1">
      <c r="A579" s="96">
        <v>569</v>
      </c>
      <c r="B579" s="16" t="s">
        <v>552</v>
      </c>
      <c r="C579" s="84" t="s">
        <v>690</v>
      </c>
      <c r="D579" s="100" t="s">
        <v>41</v>
      </c>
      <c r="E579" s="99"/>
    </row>
    <row r="580" spans="1:5" s="8" customFormat="1" ht="22.5" outlineLevel="1">
      <c r="A580" s="96">
        <v>570</v>
      </c>
      <c r="B580" s="16" t="s">
        <v>553</v>
      </c>
      <c r="C580" s="84" t="s">
        <v>554</v>
      </c>
      <c r="D580" s="100" t="s">
        <v>557</v>
      </c>
      <c r="E580" s="99"/>
    </row>
    <row r="581" spans="1:5" s="8" customFormat="1" ht="22.5" outlineLevel="1">
      <c r="A581" s="96">
        <v>571</v>
      </c>
      <c r="B581" s="16" t="s">
        <v>780</v>
      </c>
      <c r="C581" s="84" t="s">
        <v>778</v>
      </c>
      <c r="D581" s="100" t="s">
        <v>719</v>
      </c>
      <c r="E581" s="99"/>
    </row>
    <row r="582" spans="1:5" s="8" customFormat="1" outlineLevel="1">
      <c r="A582" s="96">
        <v>572</v>
      </c>
      <c r="B582" s="16" t="s">
        <v>555</v>
      </c>
      <c r="C582" s="84" t="s">
        <v>699</v>
      </c>
      <c r="D582" s="100" t="s">
        <v>713</v>
      </c>
      <c r="E582" s="99"/>
    </row>
    <row r="583" spans="1:5" s="8" customFormat="1" ht="45" outlineLevel="1">
      <c r="A583" s="96">
        <v>573</v>
      </c>
      <c r="B583" s="16" t="s">
        <v>689</v>
      </c>
      <c r="C583" s="84" t="s">
        <v>779</v>
      </c>
      <c r="D583" s="100" t="s">
        <v>557</v>
      </c>
      <c r="E583" s="99"/>
    </row>
    <row r="584" spans="1:5" s="8" customFormat="1" ht="56.25" outlineLevel="1">
      <c r="A584" s="96">
        <v>574</v>
      </c>
      <c r="B584" s="16" t="s">
        <v>556</v>
      </c>
      <c r="C584" s="84" t="s">
        <v>776</v>
      </c>
      <c r="D584" s="100" t="s">
        <v>557</v>
      </c>
      <c r="E584" s="99"/>
    </row>
    <row r="588" spans="1:5">
      <c r="B588" s="55"/>
    </row>
    <row r="589" spans="1:5">
      <c r="B589" s="55"/>
    </row>
    <row r="590" spans="1:5">
      <c r="B590" s="55"/>
    </row>
    <row r="591" spans="1:5">
      <c r="B591" s="55"/>
    </row>
    <row r="592" spans="1:5">
      <c r="B592" s="107"/>
    </row>
    <row r="593" spans="2:2">
      <c r="B593" s="107"/>
    </row>
    <row r="594" spans="2:2">
      <c r="B594" s="107"/>
    </row>
    <row r="595" spans="2:2">
      <c r="B595" s="107"/>
    </row>
    <row r="596" spans="2:2">
      <c r="B596" s="107"/>
    </row>
    <row r="597" spans="2:2">
      <c r="B597" s="107"/>
    </row>
    <row r="598" spans="2:2">
      <c r="B598" s="107"/>
    </row>
    <row r="599" spans="2:2">
      <c r="B599" s="107"/>
    </row>
    <row r="600" spans="2:2">
      <c r="B600" s="107"/>
    </row>
    <row r="601" spans="2:2">
      <c r="B601" s="107"/>
    </row>
  </sheetData>
  <sheetProtection algorithmName="SHA-512" hashValue="abngXnVnpI1ACvvupLcxllLN0ENX2NornAamvWQ0kOfVGg76yAqpv5K2E2JXrcgwIyteig8o34zAVX1n2sKyxg==" saltValue="6/AfXlUDbyAEnrB2mErz1A==" spinCount="100000" sheet="1" formatCells="0" formatColumns="0" formatRows="0" autoFilter="0" pivotTables="0"/>
  <protectedRanges>
    <protectedRange sqref="E1:E1048576" name="Диапазон1"/>
  </protectedRanges>
  <autoFilter ref="A2:AC601"/>
  <conditionalFormatting sqref="E2 E545:E584 E171:E543 E72:E169 E4:E70">
    <cfRule type="containsBlanks" dxfId="24" priority="12">
      <formula>LEN(TRIM(E2))=0</formula>
    </cfRule>
  </conditionalFormatting>
  <dataValidations count="1">
    <dataValidation type="decimal" operator="greaterThanOrEqual" allowBlank="1" showInputMessage="1" showErrorMessage="1" sqref="E3:E583">
      <formula1>0</formula1>
    </dataValidation>
  </dataValidations>
  <pageMargins left="0.27559055118110237" right="0.19685039370078741" top="0.35433070866141736" bottom="0.19685039370078741" header="0.19685039370078741" footer="0.19685039370078741"/>
  <pageSetup paperSize="9" scale="73" fitToHeight="0" orientation="portrait" r:id="rId1"/>
  <headerFooter alignWithMargins="0">
    <oddFooter>&amp;RЛист &amp;P із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0"/>
  <sheetViews>
    <sheetView showGridLines="0" showZeros="0" defaultGridColor="0" colorId="22" zoomScaleNormal="100" workbookViewId="0">
      <pane xSplit="2" ySplit="3" topLeftCell="C4" activePane="bottomRight" state="frozen"/>
      <selection activeCell="B21" sqref="B21"/>
      <selection pane="topRight" activeCell="B21" sqref="B21"/>
      <selection pane="bottomLeft" activeCell="B21" sqref="B21"/>
      <selection pane="bottomRight" activeCell="B3" sqref="B3"/>
    </sheetView>
  </sheetViews>
  <sheetFormatPr defaultRowHeight="12.75" outlineLevelRow="1" outlineLevelCol="1"/>
  <cols>
    <col min="1" max="1" width="31.7109375" style="8" hidden="1" customWidth="1" outlineLevel="1"/>
    <col min="2" max="2" width="9.7109375" style="50" customWidth="1" collapsed="1"/>
    <col min="3" max="3" width="19.7109375" style="55" customWidth="1"/>
    <col min="4" max="4" width="47.5703125" style="9" customWidth="1"/>
    <col min="5" max="5" width="19" style="9" customWidth="1"/>
    <col min="6" max="6" width="104" style="10" customWidth="1"/>
    <col min="7" max="7" width="12.7109375" style="12" customWidth="1"/>
    <col min="8" max="8" width="9.28515625" style="12" customWidth="1"/>
    <col min="9" max="9" width="12.7109375" style="51" hidden="1" customWidth="1" outlineLevel="1"/>
    <col min="10" max="10" width="18.85546875" style="51" hidden="1" customWidth="1" outlineLevel="1"/>
    <col min="11" max="11" width="9.140625" style="8" collapsed="1"/>
    <col min="12" max="16384" width="9.140625" style="8"/>
  </cols>
  <sheetData>
    <row r="1" spans="1:10">
      <c r="B1" s="151" t="s">
        <v>701</v>
      </c>
      <c r="C1" s="52"/>
      <c r="E1" s="152" t="s">
        <v>702</v>
      </c>
      <c r="G1" s="11"/>
      <c r="I1" s="13"/>
      <c r="J1" s="13"/>
    </row>
    <row r="2" spans="1:10">
      <c r="B2" s="14"/>
      <c r="C2" s="52"/>
      <c r="E2" s="153" t="s">
        <v>703</v>
      </c>
      <c r="G2" s="11"/>
      <c r="I2" s="203">
        <f>'Додаток 1'!D3</f>
        <v>0</v>
      </c>
      <c r="J2" s="203"/>
    </row>
    <row r="3" spans="1:10" s="15" customFormat="1" ht="25.5">
      <c r="A3" s="150"/>
      <c r="B3" s="166" t="s">
        <v>1073</v>
      </c>
      <c r="C3" s="103" t="s">
        <v>704</v>
      </c>
      <c r="D3" s="34" t="s">
        <v>705</v>
      </c>
      <c r="E3" s="34" t="s">
        <v>706</v>
      </c>
      <c r="F3" s="167" t="s">
        <v>221</v>
      </c>
      <c r="G3" s="22" t="s">
        <v>222</v>
      </c>
      <c r="H3" s="22" t="s">
        <v>707</v>
      </c>
      <c r="I3" s="168" t="s">
        <v>708</v>
      </c>
      <c r="J3" s="168" t="s">
        <v>709</v>
      </c>
    </row>
    <row r="4" spans="1:10" s="41" customFormat="1">
      <c r="A4" s="150" t="str">
        <f>D$4</f>
        <v>1. Відкриття умовного магазину в регіоні S = 1000m2</v>
      </c>
      <c r="B4" s="154"/>
      <c r="C4" s="155"/>
      <c r="D4" s="156" t="s">
        <v>750</v>
      </c>
      <c r="E4" s="157"/>
      <c r="F4" s="165"/>
      <c r="G4" s="156"/>
      <c r="H4" s="156"/>
      <c r="I4" s="158"/>
      <c r="J4" s="158"/>
    </row>
    <row r="5" spans="1:10" s="21" customFormat="1" ht="22.5" outlineLevel="1">
      <c r="A5" s="150" t="str">
        <f t="shared" ref="A5:A96" si="0">D$4</f>
        <v>1. Відкриття умовного магазину в регіоні S = 1000m2</v>
      </c>
      <c r="B5" s="142">
        <v>555</v>
      </c>
      <c r="C5" s="201" t="s">
        <v>722</v>
      </c>
      <c r="D5" s="16" t="str">
        <f>IFERROR(VLOOKUP($B5,'Додаток 3'!$A:$B,2,0),"")</f>
        <v>Проект для монтажу зовнішньої навігації (простий)</v>
      </c>
      <c r="E5" s="16" t="s">
        <v>44</v>
      </c>
      <c r="F5" s="17" t="str">
        <f>IFERROR(VLOOKUP($B5,'Додаток 3'!$A:$C,3,0),"")</f>
        <v>Проект (креслярська документація із зазначенням всіх розмірів, електрична схема, споживана потужність вивіски, вага конструкцій, прорахунок вітрових навантажень)</v>
      </c>
      <c r="G5" s="159" t="str">
        <f>IFERROR(VLOOKUP($B5,'Додаток 3'!$A:$D,4,0),"")</f>
        <v>послуга</v>
      </c>
      <c r="H5" s="18">
        <v>1</v>
      </c>
      <c r="I5" s="19">
        <f>VLOOKUP($B5,'Додаток 3'!$A:$E,5,0)</f>
        <v>0</v>
      </c>
      <c r="J5" s="20">
        <f>H5*I5</f>
        <v>0</v>
      </c>
    </row>
    <row r="6" spans="1:10" s="21" customFormat="1" ht="33.75" outlineLevel="1">
      <c r="A6" s="150" t="str">
        <f t="shared" si="0"/>
        <v>1. Відкриття умовного магазину в регіоні S = 1000m2</v>
      </c>
      <c r="B6" s="142">
        <v>556</v>
      </c>
      <c r="C6" s="201"/>
      <c r="D6" s="16" t="str">
        <f>IFERROR(VLOOKUP($B6,'Додаток 3'!$A:$B,2,0),"")</f>
        <v>Проект для монтажу зовнішньої навігації (складний)</v>
      </c>
      <c r="E6" s="16" t="s">
        <v>45</v>
      </c>
      <c r="F6" s="17" t="str">
        <f>IFERROR(VLOOKUP($B6,'Додаток 3'!$A:$C,3,0),"")</f>
        <v>Розрахунок всіх несучих елементів рекламоносія (креслярська документація із зазначенням всіх розмірів, вітрові навантаження на всі елементи рекламоносія, навантаження на даху на м2, розрахунок на НЕ перевертання конструкції). Проект виконується із зазначенням всіх ДСТУ, Сніпов, ДБН.</v>
      </c>
      <c r="G6" s="159" t="str">
        <f>IFERROR(VLOOKUP($B6,'Додаток 3'!$A:$D,4,0),"")</f>
        <v>послуга</v>
      </c>
      <c r="H6" s="18">
        <v>1</v>
      </c>
      <c r="I6" s="19">
        <f>VLOOKUP($B6,'Додаток 3'!$A:$E,5,0)</f>
        <v>0</v>
      </c>
      <c r="J6" s="20">
        <f t="shared" ref="J6:J97" si="1">H6*I6</f>
        <v>0</v>
      </c>
    </row>
    <row r="7" spans="1:10" s="21" customFormat="1" ht="22.5" outlineLevel="1">
      <c r="A7" s="150" t="str">
        <f t="shared" si="0"/>
        <v>1. Відкриття умовного магазину в регіоні S = 1000m2</v>
      </c>
      <c r="B7" s="142">
        <v>558</v>
      </c>
      <c r="C7" s="201"/>
      <c r="D7" s="16" t="str">
        <f>IFERROR(VLOOKUP($B7,'Додаток 3'!$A:$B,2,0),"")</f>
        <v>Технічна експертиза даху</v>
      </c>
      <c r="E7" s="16"/>
      <c r="F7" s="17" t="str">
        <f>IFERROR(VLOOKUP($B7,'Додаток 3'!$A:$C,3,0),"")</f>
        <v xml:space="preserve">Розміщення дахових рекламних засобів забороняється без попередньої технічної експертизи спеціалізованих підприємств, установ і організацій. </v>
      </c>
      <c r="G7" s="159" t="str">
        <f>IFERROR(VLOOKUP($B7,'Додаток 3'!$A:$D,4,0),"")</f>
        <v>послуга</v>
      </c>
      <c r="H7" s="18">
        <v>1</v>
      </c>
      <c r="I7" s="19">
        <f>VLOOKUP($B7,'Додаток 3'!$A:$E,5,0)</f>
        <v>0</v>
      </c>
      <c r="J7" s="20">
        <f t="shared" si="1"/>
        <v>0</v>
      </c>
    </row>
    <row r="8" spans="1:10" s="21" customFormat="1" ht="22.5" outlineLevel="1">
      <c r="A8" s="150" t="str">
        <f t="shared" si="0"/>
        <v>1. Відкриття умовного магазину в регіоні S = 1000m2</v>
      </c>
      <c r="B8" s="142">
        <v>573</v>
      </c>
      <c r="C8" s="201"/>
      <c r="D8" s="16" t="str">
        <f>IFERROR(VLOOKUP($B8,'Додаток 3'!$A:$B,2,0),"")</f>
        <v>Заміри</v>
      </c>
      <c r="E8" s="16"/>
      <c r="F8" s="17" t="str">
        <f>IFERROR(VLOOKUP($B8,'Додаток 3'!$A:$C,3,0),"")</f>
        <v>Вартість послуги здійснення замірів на об'єкті без урахування транспортних і витрат на відрядження. Заміри за однією адресою в незалежності від кількості і типів площин враховується як одна послуга.</v>
      </c>
      <c r="G8" s="159" t="str">
        <f>IFERROR(VLOOKUP($B8,'Додаток 3'!$A:$D,4,0),"")</f>
        <v>послуга</v>
      </c>
      <c r="H8" s="18">
        <v>1</v>
      </c>
      <c r="I8" s="19">
        <f>VLOOKUP($B8,'Додаток 3'!$A:$E,5,0)</f>
        <v>0</v>
      </c>
      <c r="J8" s="20">
        <f t="shared" si="1"/>
        <v>0</v>
      </c>
    </row>
    <row r="9" spans="1:10" s="21" customFormat="1" ht="25.5" outlineLevel="1">
      <c r="A9" s="150" t="str">
        <f t="shared" si="0"/>
        <v>1. Відкриття умовного магазину в регіоні S = 1000m2</v>
      </c>
      <c r="B9" s="142">
        <v>367</v>
      </c>
      <c r="C9" s="201" t="s">
        <v>723</v>
      </c>
      <c r="D9" s="16" t="str">
        <f>IFERROR(VLOOKUP($B9,'Додаток 3'!$A:$B,2,0),"")</f>
        <v>Матеріали для виготовлення металевих конструкцій</v>
      </c>
      <c r="E9" s="16" t="s">
        <v>742</v>
      </c>
      <c r="F9" s="17" t="str">
        <f>IFERROR(VLOOKUP($B9,'Додаток 3'!$A:$C,3,0),"")</f>
        <v>Труба 20х20х2 мм в виробі (матеріал+робота+грунтовка+фарбування в колір по RAL); 1м. п (у виробі)</v>
      </c>
      <c r="G9" s="159" t="str">
        <f>IFERROR(VLOOKUP($B9,'Додаток 3'!$A:$D,4,0),"")</f>
        <v>метр погонний</v>
      </c>
      <c r="H9" s="18">
        <v>70</v>
      </c>
      <c r="I9" s="19">
        <f>VLOOKUP($B9,'Додаток 3'!$A:$E,5,0)</f>
        <v>0</v>
      </c>
      <c r="J9" s="20">
        <f t="shared" si="1"/>
        <v>0</v>
      </c>
    </row>
    <row r="10" spans="1:10" s="21" customFormat="1" ht="25.5" outlineLevel="1">
      <c r="A10" s="150" t="str">
        <f t="shared" si="0"/>
        <v>1. Відкриття умовного магазину в регіоні S = 1000m2</v>
      </c>
      <c r="B10" s="142">
        <v>364</v>
      </c>
      <c r="C10" s="201"/>
      <c r="D10" s="16" t="str">
        <f>IFERROR(VLOOKUP($B10,'Додаток 3'!$A:$B,2,0),"")</f>
        <v>Матеріали для виготовлення металевих конструкцій</v>
      </c>
      <c r="E10" s="16" t="s">
        <v>742</v>
      </c>
      <c r="F10" s="17" t="str">
        <f>IFERROR(VLOOKUP($B10,'Додаток 3'!$A:$C,3,0),"")</f>
        <v>Труба 30х30х2 мм в виробі (матеріал+робота+грунтовка+фарбування в колір по RAL); 1м. п (у виробі)</v>
      </c>
      <c r="G10" s="159" t="str">
        <f>IFERROR(VLOOKUP($B10,'Додаток 3'!$A:$D,4,0),"")</f>
        <v>метр погонний</v>
      </c>
      <c r="H10" s="18">
        <v>6</v>
      </c>
      <c r="I10" s="19">
        <f>VLOOKUP($B10,'Додаток 3'!$A:$E,5,0)</f>
        <v>0</v>
      </c>
      <c r="J10" s="20">
        <f t="shared" si="1"/>
        <v>0</v>
      </c>
    </row>
    <row r="11" spans="1:10" s="21" customFormat="1" ht="25.5" outlineLevel="1">
      <c r="A11" s="150" t="str">
        <f t="shared" si="0"/>
        <v>1. Відкриття умовного магазину в регіоні S = 1000m2</v>
      </c>
      <c r="B11" s="142">
        <v>360</v>
      </c>
      <c r="C11" s="201"/>
      <c r="D11" s="16" t="str">
        <f>IFERROR(VLOOKUP($B11,'Додаток 3'!$A:$B,2,0),"")</f>
        <v>Матеріали для виготовлення металевих конструкцій</v>
      </c>
      <c r="E11" s="16" t="s">
        <v>742</v>
      </c>
      <c r="F11" s="17" t="str">
        <f>IFERROR(VLOOKUP($B11,'Додаток 3'!$A:$C,3,0),"")</f>
        <v>Труба 50х50х3 мм в виробі (матеріал+робота+грунтовка+фарбування в колір по RAL); 1м. п (у виробі)</v>
      </c>
      <c r="G11" s="159" t="str">
        <f>IFERROR(VLOOKUP($B11,'Додаток 3'!$A:$D,4,0),"")</f>
        <v>метр погонний</v>
      </c>
      <c r="H11" s="18">
        <v>184</v>
      </c>
      <c r="I11" s="19">
        <f>VLOOKUP($B11,'Додаток 3'!$A:$E,5,0)</f>
        <v>0</v>
      </c>
      <c r="J11" s="20">
        <f t="shared" si="1"/>
        <v>0</v>
      </c>
    </row>
    <row r="12" spans="1:10" s="21" customFormat="1" ht="25.5" outlineLevel="1">
      <c r="A12" s="150" t="str">
        <f t="shared" si="0"/>
        <v>1. Відкриття умовного магазину в регіоні S = 1000m2</v>
      </c>
      <c r="B12" s="142">
        <v>363</v>
      </c>
      <c r="C12" s="201"/>
      <c r="D12" s="16" t="str">
        <f>IFERROR(VLOOKUP($B12,'Додаток 3'!$A:$B,2,0),"")</f>
        <v>Матеріали для виготовлення металевих конструкцій</v>
      </c>
      <c r="E12" s="16" t="s">
        <v>742</v>
      </c>
      <c r="F12" s="17" t="str">
        <f>IFERROR(VLOOKUP($B12,'Додаток 3'!$A:$C,3,0),"")</f>
        <v>Труба 40х40х2 мм в виробі (матеріал+робота+грунтовка+фарбування в колір по RAL); 1м. п (у виробі)</v>
      </c>
      <c r="G12" s="159" t="str">
        <f>IFERROR(VLOOKUP($B12,'Додаток 3'!$A:$D,4,0),"")</f>
        <v>метр погонний</v>
      </c>
      <c r="H12" s="18">
        <v>135</v>
      </c>
      <c r="I12" s="19">
        <f>VLOOKUP($B12,'Додаток 3'!$A:$E,5,0)</f>
        <v>0</v>
      </c>
      <c r="J12" s="20">
        <f t="shared" si="1"/>
        <v>0</v>
      </c>
    </row>
    <row r="13" spans="1:10" s="21" customFormat="1" ht="25.5" outlineLevel="1">
      <c r="A13" s="150" t="str">
        <f t="shared" si="0"/>
        <v>1. Відкриття умовного магазину в регіоні S = 1000m2</v>
      </c>
      <c r="B13" s="142">
        <v>342</v>
      </c>
      <c r="C13" s="201" t="s">
        <v>740</v>
      </c>
      <c r="D13" s="16" t="str">
        <f>IFERROR(VLOOKUP($B13,'Додаток 3'!$A:$B,2,0),"")</f>
        <v>Матеріали для виготовлення металевих конструкцій</v>
      </c>
      <c r="E13" s="16" t="s">
        <v>742</v>
      </c>
      <c r="F13" s="17" t="str">
        <f>IFERROR(VLOOKUP($B13,'Додаток 3'!$A:$C,3,0),"")</f>
        <v>Труба 80х80х3 мм в виробі (матеріал+робота+грунтовка+фарбування в колір по RAL); 1м. п (у виробі)</v>
      </c>
      <c r="G13" s="159" t="str">
        <f>IFERROR(VLOOKUP($B13,'Додаток 3'!$A:$D,4,0),"")</f>
        <v>метр погонний</v>
      </c>
      <c r="H13" s="18">
        <v>20</v>
      </c>
      <c r="I13" s="19">
        <f>VLOOKUP($B13,'Додаток 3'!$A:$E,5,0)</f>
        <v>0</v>
      </c>
      <c r="J13" s="20">
        <f t="shared" si="1"/>
        <v>0</v>
      </c>
    </row>
    <row r="14" spans="1:10" s="21" customFormat="1" ht="25.5" outlineLevel="1">
      <c r="A14" s="150" t="str">
        <f t="shared" si="0"/>
        <v>1. Відкриття умовного магазину в регіоні S = 1000m2</v>
      </c>
      <c r="B14" s="142">
        <v>375</v>
      </c>
      <c r="C14" s="201"/>
      <c r="D14" s="16" t="str">
        <f>IFERROR(VLOOKUP($B14,'Додаток 3'!$A:$B,2,0),"")</f>
        <v>Матеріали для виготовлення металевих конструкцій</v>
      </c>
      <c r="E14" s="16" t="s">
        <v>742</v>
      </c>
      <c r="F14" s="17" t="str">
        <f>IFERROR(VLOOKUP($B14,'Додаток 3'!$A:$C,3,0),"")</f>
        <v>Кутник гарячекатаний 75х75х5 у виробі (матеріал+робота+грунтовка+фарбування в колір по RAL); 1м. п (у виробі)</v>
      </c>
      <c r="G14" s="159" t="str">
        <f>IFERROR(VLOOKUP($B14,'Додаток 3'!$A:$D,4,0),"")</f>
        <v>метр погонний</v>
      </c>
      <c r="H14" s="18">
        <v>1.5</v>
      </c>
      <c r="I14" s="19">
        <f>VLOOKUP($B14,'Додаток 3'!$A:$E,5,0)</f>
        <v>0</v>
      </c>
      <c r="J14" s="20">
        <f t="shared" si="1"/>
        <v>0</v>
      </c>
    </row>
    <row r="15" spans="1:10" s="21" customFormat="1" ht="25.5" outlineLevel="1">
      <c r="A15" s="150" t="str">
        <f t="shared" si="0"/>
        <v>1. Відкриття умовного магазину в регіоні S = 1000m2</v>
      </c>
      <c r="B15" s="142">
        <v>65</v>
      </c>
      <c r="C15" s="201"/>
      <c r="D15" s="16" t="str">
        <f>IFERROR(VLOOKUP($B15,'Додаток 3'!$A:$B,2,0),"")</f>
        <v>Вивід точки закладної на фасаді</v>
      </c>
      <c r="E15" s="16" t="s">
        <v>742</v>
      </c>
      <c r="F15" s="17" t="str">
        <f>IFERROR(VLOOKUP($B15,'Додаток 3'!$A:$C,3,0),"")</f>
        <v>Установка/вивід однієї точки закладної на фасаді (робота+витратний матеріал. Без урахування вартості самої закладної)</v>
      </c>
      <c r="G15" s="159" t="str">
        <f>IFERROR(VLOOKUP($B15,'Додаток 3'!$A:$D,4,0),"")</f>
        <v>точка</v>
      </c>
      <c r="H15" s="18">
        <v>10</v>
      </c>
      <c r="I15" s="19">
        <f>VLOOKUP($B15,'Додаток 3'!$A:$E,5,0)</f>
        <v>0</v>
      </c>
      <c r="J15" s="20">
        <f>H15*I15</f>
        <v>0</v>
      </c>
    </row>
    <row r="16" spans="1:10" s="21" customFormat="1" ht="25.5" outlineLevel="1">
      <c r="A16" s="150" t="str">
        <f t="shared" si="0"/>
        <v>1. Відкриття умовного магазину в регіоні S = 1000m2</v>
      </c>
      <c r="B16" s="142">
        <v>67</v>
      </c>
      <c r="C16" s="201"/>
      <c r="D16" s="16" t="str">
        <f>IFERROR(VLOOKUP($B16,'Додаток 3'!$A:$B,2,0),"")</f>
        <v>Запаювання м'якої покрівлі в місці виведення закладної</v>
      </c>
      <c r="E16" s="16"/>
      <c r="F16" s="17" t="str">
        <f>IFERROR(VLOOKUP($B16,'Додаток 3'!$A:$C,3,0),"")</f>
        <v xml:space="preserve">Робота відповідно до прийнятих норм, матеріали. </v>
      </c>
      <c r="G16" s="159" t="str">
        <f>IFERROR(VLOOKUP($B16,'Додаток 3'!$A:$D,4,0),"")</f>
        <v>точка</v>
      </c>
      <c r="H16" s="18">
        <v>10</v>
      </c>
      <c r="I16" s="19">
        <f>VLOOKUP($B16,'Додаток 3'!$A:$E,5,0)</f>
        <v>0</v>
      </c>
      <c r="J16" s="20">
        <f t="shared" si="1"/>
        <v>0</v>
      </c>
    </row>
    <row r="17" spans="1:10" s="21" customFormat="1" ht="78.75" outlineLevel="1">
      <c r="A17" s="150" t="str">
        <f t="shared" si="0"/>
        <v>1. Відкриття умовного магазину в регіоні S = 1000m2</v>
      </c>
      <c r="B17" s="142">
        <v>6</v>
      </c>
      <c r="C17" s="16" t="s">
        <v>724</v>
      </c>
      <c r="D17" s="16" t="str">
        <f>IFERROR(VLOOKUP($B17,'Додаток 3'!$A:$B,2,0),"")</f>
        <v>"Фокстрот" помаранчевi літери (Додаток №5 Ескіз 2) (за розрахунок береться фактична площа об'ємних елементів)</v>
      </c>
      <c r="E17" s="16" t="s">
        <v>939</v>
      </c>
      <c r="F17" s="17" t="str">
        <f>IFERROR(VLOOKUP($B17,'Додаток 3'!$A:$C,3,0),"")</f>
        <v>Букви "ФОКСТРОТ" Матеріал: Тильна частина букв ПВХ 8 мм; Борт (торець) ПВХ 5 мм; Лицьова (світлова) частина Акрил ALTUGLAS EX (молочний) 4мм; Лицьова (світлова) частину символів оклеивается плівкою с/к Oracal серії 8500№032; Торці символів оклеиваются с/к плівкою Oracal серії 641№034; Підсвічування букв проводиться світлодіодними модулями червоного кольору, світіння має бути рівномірним (без затемнень) по всій площині трохи менше 1080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від символу 1.5до 2.5м</v>
      </c>
      <c r="G17" s="159" t="str">
        <f>IFERROR(VLOOKUP($B17,'Додаток 3'!$A:$D,4,0),"")</f>
        <v>м2</v>
      </c>
      <c r="H17" s="18">
        <v>16.3</v>
      </c>
      <c r="I17" s="19">
        <f>VLOOKUP($B17,'Додаток 3'!$A:$E,5,0)</f>
        <v>0</v>
      </c>
      <c r="J17" s="20">
        <f t="shared" si="1"/>
        <v>0</v>
      </c>
    </row>
    <row r="18" spans="1:10" s="21" customFormat="1" ht="45" outlineLevel="1">
      <c r="A18" s="150" t="str">
        <f t="shared" si="0"/>
        <v>1. Відкриття умовного магазину в регіоні S = 1000m2</v>
      </c>
      <c r="B18" s="142">
        <v>24</v>
      </c>
      <c r="C18" s="16" t="s">
        <v>725</v>
      </c>
      <c r="D18" s="16" t="str">
        <f>IFERROR(VLOOKUP($B18,'Додаток 3'!$A:$B,2,0),"")</f>
        <v xml:space="preserve">Монтаж вивіски і каркаса на даху (монтаж до закладних) </v>
      </c>
      <c r="E18" s="16" t="s">
        <v>939</v>
      </c>
      <c r="F18" s="17" t="str">
        <f>IFERROR(VLOOKUP($B18,'Додаток 3'!$A:$C,3,0),"")</f>
        <v>Установка каркаса на даху, закріплення до закладних (робота+кріпильний матеріал без закладних, без урахування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10х2м до 20х4м</v>
      </c>
      <c r="G18" s="159" t="str">
        <f>IFERROR(VLOOKUP($B18,'Додаток 3'!$A:$D,4,0),"")</f>
        <v>послуга</v>
      </c>
      <c r="H18" s="18">
        <v>1</v>
      </c>
      <c r="I18" s="19">
        <f>VLOOKUP($B18,'Додаток 3'!$A:$E,5,0)</f>
        <v>0</v>
      </c>
      <c r="J18" s="20">
        <f t="shared" si="1"/>
        <v>0</v>
      </c>
    </row>
    <row r="19" spans="1:10" s="21" customFormat="1" ht="25.5" outlineLevel="1">
      <c r="A19" s="150" t="str">
        <f t="shared" si="0"/>
        <v>1. Відкриття умовного магазину в регіоні S = 1000m2</v>
      </c>
      <c r="B19" s="142">
        <v>367</v>
      </c>
      <c r="C19" s="201" t="s">
        <v>721</v>
      </c>
      <c r="D19" s="16" t="str">
        <f>IFERROR(VLOOKUP($B19,'Додаток 3'!$A:$B,2,0),"")</f>
        <v>Матеріали для виготовлення металевих конструкцій</v>
      </c>
      <c r="E19" s="16" t="s">
        <v>742</v>
      </c>
      <c r="F19" s="17" t="str">
        <f>IFERROR(VLOOKUP($B19,'Додаток 3'!$A:$C,3,0),"")</f>
        <v>Труба 20х20х2 мм в виробі (матеріал+робота+грунтовка+фарбування в колір по RAL); 1м. п (у виробі)</v>
      </c>
      <c r="G19" s="159" t="str">
        <f>IFERROR(VLOOKUP($B19,'Додаток 3'!$A:$D,4,0),"")</f>
        <v>метр погонний</v>
      </c>
      <c r="H19" s="18">
        <v>44</v>
      </c>
      <c r="I19" s="19">
        <f>VLOOKUP($B19,'Додаток 3'!$A:$E,5,0)</f>
        <v>0</v>
      </c>
      <c r="J19" s="20">
        <f t="shared" si="1"/>
        <v>0</v>
      </c>
    </row>
    <row r="20" spans="1:10" s="21" customFormat="1" ht="25.5" outlineLevel="1">
      <c r="A20" s="150" t="str">
        <f t="shared" si="0"/>
        <v>1. Відкриття умовного магазину в регіоні S = 1000m2</v>
      </c>
      <c r="B20" s="142">
        <v>348</v>
      </c>
      <c r="C20" s="201"/>
      <c r="D20" s="16" t="str">
        <f>IFERROR(VLOOKUP($B20,'Додаток 3'!$A:$B,2,0),"")</f>
        <v>Матеріали для виготовлення металевих конструкцій</v>
      </c>
      <c r="E20" s="16" t="s">
        <v>742</v>
      </c>
      <c r="F20" s="17" t="str">
        <f>IFERROR(VLOOKUP($B20,'Додаток 3'!$A:$C,3,0),"")</f>
        <v>Труба 40х20х2мм в виробі (матеріал+робота+грунтовка+фарбування в колір по RAL); 1м. п (у виробі)</v>
      </c>
      <c r="G20" s="159" t="str">
        <f>IFERROR(VLOOKUP($B20,'Додаток 3'!$A:$D,4,0),"")</f>
        <v>метр погонний</v>
      </c>
      <c r="H20" s="18">
        <v>155</v>
      </c>
      <c r="I20" s="19">
        <f>VLOOKUP($B20,'Додаток 3'!$A:$E,5,0)</f>
        <v>0</v>
      </c>
      <c r="J20" s="20">
        <f t="shared" si="1"/>
        <v>0</v>
      </c>
    </row>
    <row r="21" spans="1:10" s="21" customFormat="1" ht="25.5" outlineLevel="1">
      <c r="A21" s="150" t="str">
        <f t="shared" si="0"/>
        <v>1. Відкриття умовного магазину в регіоні S = 1000m2</v>
      </c>
      <c r="B21" s="142">
        <v>362</v>
      </c>
      <c r="C21" s="201"/>
      <c r="D21" s="16" t="str">
        <f>IFERROR(VLOOKUP($B21,'Додаток 3'!$A:$B,2,0),"")</f>
        <v>Матеріали для виготовлення металевих конструкцій</v>
      </c>
      <c r="E21" s="16" t="s">
        <v>742</v>
      </c>
      <c r="F21" s="17" t="str">
        <f>IFERROR(VLOOKUP($B21,'Додаток 3'!$A:$C,3,0),"")</f>
        <v>Труба 40х40х3 мм в виробі (матеріал+робота+грунтовка+фарбування в колір по RAL); 1м. п (у виробі)</v>
      </c>
      <c r="G21" s="159" t="str">
        <f>IFERROR(VLOOKUP($B21,'Додаток 3'!$A:$D,4,0),"")</f>
        <v>метр погонний</v>
      </c>
      <c r="H21" s="18">
        <v>135</v>
      </c>
      <c r="I21" s="19">
        <f>VLOOKUP($B21,'Додаток 3'!$A:$E,5,0)</f>
        <v>0</v>
      </c>
      <c r="J21" s="20">
        <f t="shared" si="1"/>
        <v>0</v>
      </c>
    </row>
    <row r="22" spans="1:10" s="21" customFormat="1" outlineLevel="1">
      <c r="A22" s="150" t="str">
        <f t="shared" si="0"/>
        <v>1. Відкриття умовного магазину в регіоні S = 1000m2</v>
      </c>
      <c r="B22" s="142">
        <v>312</v>
      </c>
      <c r="C22" s="201"/>
      <c r="D22" s="16" t="str">
        <f>IFERROR(VLOOKUP($B22,'Додаток 3'!$A:$B,2,0),"")</f>
        <v xml:space="preserve">Прожектор світлодіодний вуличний </v>
      </c>
      <c r="E22" s="16"/>
      <c r="F22" s="17" t="str">
        <f>IFERROR(VLOOKUP($B22,'Додаток 3'!$A:$C,3,0),"")</f>
        <v>Споживана потужність 50 Вт/IP65/Вхідна напруга 175-265 В/4000 Лм; ELF SLIM</v>
      </c>
      <c r="G22" s="159" t="str">
        <f>IFERROR(VLOOKUP($B22,'Додаток 3'!$A:$D,4,0),"")</f>
        <v xml:space="preserve">шт. </v>
      </c>
      <c r="H22" s="18">
        <v>12</v>
      </c>
      <c r="I22" s="19">
        <f>VLOOKUP($B22,'Додаток 3'!$A:$E,5,0)</f>
        <v>0</v>
      </c>
      <c r="J22" s="20">
        <f t="shared" si="1"/>
        <v>0</v>
      </c>
    </row>
    <row r="23" spans="1:10" s="21" customFormat="1" ht="22.5" outlineLevel="1">
      <c r="A23" s="150" t="str">
        <f t="shared" si="0"/>
        <v>1. Відкриття умовного магазину в регіоні S = 1000m2</v>
      </c>
      <c r="B23" s="142">
        <v>423</v>
      </c>
      <c r="C23" s="201"/>
      <c r="D23" s="16" t="str">
        <f>IFERROR(VLOOKUP($B23,'Додаток 3'!$A:$B,2,0),"")</f>
        <v>Друк 4+0 на банері (литий 450  г/м2)</v>
      </c>
      <c r="E23" s="16" t="s">
        <v>44</v>
      </c>
      <c r="F23" s="17" t="str">
        <f>IFERROR(VLOOKUP($B23,'Додаток 3'!$A:$C,3,0),"")</f>
        <v xml:space="preserve">якість друку 1440 dpi (еко сольвент), ширина запечатки не менше 3-х метрів Постпечать: підрізування за форматом, люверси, підкоміри, спайка, упаковка в стреч плівку або папір входить у вартість виробу. </v>
      </c>
      <c r="G23" s="159" t="str">
        <f>IFERROR(VLOOKUP($B23,'Додаток 3'!$A:$D,4,0),"")</f>
        <v>м2</v>
      </c>
      <c r="H23" s="18">
        <v>82.2</v>
      </c>
      <c r="I23" s="19">
        <f>VLOOKUP($B23,'Додаток 3'!$A:$E,5,0)</f>
        <v>0</v>
      </c>
      <c r="J23" s="20">
        <f t="shared" si="1"/>
        <v>0</v>
      </c>
    </row>
    <row r="24" spans="1:10" s="21" customFormat="1" ht="22.5" outlineLevel="1">
      <c r="A24" s="150" t="str">
        <f t="shared" si="0"/>
        <v>1. Відкриття умовного магазину в регіоні S = 1000m2</v>
      </c>
      <c r="B24" s="142">
        <v>48</v>
      </c>
      <c r="C24" s="201"/>
      <c r="D24" s="16" t="str">
        <f>IFERROR(VLOOKUP($B24,'Додаток 3'!$A:$B,2,0),"")</f>
        <v xml:space="preserve">Монтаж банера або банерної сітки </v>
      </c>
      <c r="E24" s="16" t="s">
        <v>44</v>
      </c>
      <c r="F24" s="17" t="str">
        <f>IFERROR(VLOOKUP($B24,'Додаток 3'!$A:$C,3,0),"")</f>
        <v xml:space="preserve">Монтаж тканини на конструкцію за допомогою шпильок і труби в кишені (без урахування труби, але з урахуванням кріплення матеріалу) </v>
      </c>
      <c r="G24" s="159" t="str">
        <f>IFERROR(VLOOKUP($B24,'Додаток 3'!$A:$D,4,0),"")</f>
        <v>м2</v>
      </c>
      <c r="H24" s="18">
        <v>82.2</v>
      </c>
      <c r="I24" s="19">
        <f>VLOOKUP($B24,'Додаток 3'!$A:$E,5,0)</f>
        <v>0</v>
      </c>
      <c r="J24" s="20">
        <f t="shared" si="1"/>
        <v>0</v>
      </c>
    </row>
    <row r="25" spans="1:10" s="21" customFormat="1" outlineLevel="1">
      <c r="A25" s="150" t="str">
        <f t="shared" si="0"/>
        <v>1. Відкриття умовного магазину в регіоні S = 1000m2</v>
      </c>
      <c r="B25" s="142">
        <v>40</v>
      </c>
      <c r="C25" s="201"/>
      <c r="D25" s="16" t="str">
        <f>IFERROR(VLOOKUP($B25,'Додаток 3'!$A:$B,2,0),"")</f>
        <v xml:space="preserve">Монтаж металоконструкцій під банерну конструкцію </v>
      </c>
      <c r="E25" s="16" t="s">
        <v>44</v>
      </c>
      <c r="F25" s="17" t="str">
        <f>IFERROR(VLOOKUP($B25,'Додаток 3'!$A:$C,3,0),"")</f>
        <v>Монтаж на фасад будівлі металоконструкції для оформлення банерної тканиною або сіткою</v>
      </c>
      <c r="G25" s="159" t="str">
        <f>IFERROR(VLOOKUP($B25,'Додаток 3'!$A:$D,4,0),"")</f>
        <v>м2</v>
      </c>
      <c r="H25" s="18"/>
      <c r="I25" s="19">
        <f>VLOOKUP($B25,'Додаток 3'!$A:$E,5,0)</f>
        <v>0</v>
      </c>
      <c r="J25" s="20">
        <f t="shared" si="1"/>
        <v>0</v>
      </c>
    </row>
    <row r="26" spans="1:10" s="21" customFormat="1" outlineLevel="1">
      <c r="A26" s="150" t="str">
        <f t="shared" si="0"/>
        <v>1. Відкриття умовного магазину в регіоні S = 1000m2</v>
      </c>
      <c r="B26" s="142">
        <v>65</v>
      </c>
      <c r="C26" s="201"/>
      <c r="D26" s="16" t="str">
        <f>IFERROR(VLOOKUP($B26,'Додаток 3'!$A:$B,2,0),"")</f>
        <v>Вивід точки закладної на фасаді</v>
      </c>
      <c r="E26" s="16"/>
      <c r="F26" s="17" t="str">
        <f>IFERROR(VLOOKUP($B26,'Додаток 3'!$A:$C,3,0),"")</f>
        <v>Установка/вивід однієї точки закладної на фасаді (робота+витратний матеріал. Без урахування вартості самої закладної)</v>
      </c>
      <c r="G26" s="159" t="str">
        <f>IFERROR(VLOOKUP($B26,'Додаток 3'!$A:$D,4,0),"")</f>
        <v>точка</v>
      </c>
      <c r="H26" s="18">
        <v>20</v>
      </c>
      <c r="I26" s="19">
        <f>VLOOKUP($B26,'Додаток 3'!$A:$E,5,0)</f>
        <v>0</v>
      </c>
      <c r="J26" s="20">
        <f t="shared" si="1"/>
        <v>0</v>
      </c>
    </row>
    <row r="27" spans="1:10" s="21" customFormat="1" outlineLevel="1">
      <c r="A27" s="150" t="str">
        <f t="shared" si="0"/>
        <v>1. Відкриття умовного магазину в регіоні S = 1000m2</v>
      </c>
      <c r="B27" s="142">
        <v>50</v>
      </c>
      <c r="C27" s="201"/>
      <c r="D27" s="16" t="str">
        <f>IFERROR(VLOOKUP($B27,'Додаток 3'!$A:$B,2,0),"")</f>
        <v>Монтаж кронштейнів для прожекторів</v>
      </c>
      <c r="E27" s="16"/>
      <c r="F27" s="17" t="str">
        <f>IFERROR(VLOOKUP($B27,'Додаток 3'!$A:$C,3,0),"")</f>
        <v>Монтаж на висоті від 5м</v>
      </c>
      <c r="G27" s="159" t="str">
        <f>IFERROR(VLOOKUP($B27,'Додаток 3'!$A:$D,4,0),"")</f>
        <v>шт.</v>
      </c>
      <c r="H27" s="18">
        <v>12</v>
      </c>
      <c r="I27" s="19">
        <f>VLOOKUP($B27,'Додаток 3'!$A:$E,5,0)</f>
        <v>0</v>
      </c>
      <c r="J27" s="20">
        <f t="shared" si="1"/>
        <v>0</v>
      </c>
    </row>
    <row r="28" spans="1:10" s="21" customFormat="1" outlineLevel="1">
      <c r="A28" s="150" t="str">
        <f t="shared" si="0"/>
        <v>1. Відкриття умовного магазину в регіоні S = 1000m2</v>
      </c>
      <c r="B28" s="142">
        <v>54</v>
      </c>
      <c r="C28" s="201"/>
      <c r="D28" s="16" t="str">
        <f>IFERROR(VLOOKUP($B28,'Додаток 3'!$A:$B,2,0),"")</f>
        <v xml:space="preserve">монтаж прожекторів </v>
      </c>
      <c r="E28" s="16"/>
      <c r="F28" s="17" t="str">
        <f>IFERROR(VLOOKUP($B28,'Додаток 3'!$A:$C,3,0),"")</f>
        <v xml:space="preserve">Монтаж на висоті від 5м </v>
      </c>
      <c r="G28" s="159" t="str">
        <f>IFERROR(VLOOKUP($B28,'Додаток 3'!$A:$D,4,0),"")</f>
        <v>шт.</v>
      </c>
      <c r="H28" s="18">
        <v>12</v>
      </c>
      <c r="I28" s="19">
        <f>VLOOKUP($B28,'Додаток 3'!$A:$E,5,0)</f>
        <v>0</v>
      </c>
      <c r="J28" s="20">
        <f t="shared" si="1"/>
        <v>0</v>
      </c>
    </row>
    <row r="29" spans="1:10" ht="45" outlineLevel="1">
      <c r="A29" s="150" t="str">
        <f t="shared" si="0"/>
        <v>1. Відкриття умовного магазину в регіоні S = 1000m2</v>
      </c>
      <c r="B29" s="142">
        <v>90</v>
      </c>
      <c r="C29" s="201" t="s">
        <v>726</v>
      </c>
      <c r="D29" s="16" t="str">
        <f>IFERROR(VLOOKUP($B29,'Додаток 3'!$A:$B,2,0),"")</f>
        <v>Об'ємні світлові символи білі (Додаток №6 Ескіз 12) (за розрахунок береться фактична площа об'ємних елементів)</v>
      </c>
      <c r="E29" s="16" t="s">
        <v>938</v>
      </c>
      <c r="F29" s="17" t="str">
        <f>IFERROR(VLOOKUP($B29,'Додаток 3'!$A:$C,3,0),"")</f>
        <v>Тильна частина букв ПВХ 3 мм; Борт (торець) ПВХ 3 мм; Лицьова (світлова) частину Акрил молочний 3 мм; Торці букв обклеєні с/к плівкою Oracal серії 641№010; Підсвічування букв проводиться світлодіодними модулями білого нейтрального кольору, світіння має бути рівномірним (без затемнень) по всій площині.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v>
      </c>
      <c r="G29" s="159" t="str">
        <f>IFERROR(VLOOKUP($B29,'Додаток 3'!$A:$D,4,0),"")</f>
        <v>м2</v>
      </c>
      <c r="H29" s="23">
        <v>3.7</v>
      </c>
      <c r="I29" s="19">
        <f>VLOOKUP($B29,'Додаток 3'!$A:$E,5,0)</f>
        <v>0</v>
      </c>
      <c r="J29" s="20">
        <f t="shared" si="1"/>
        <v>0</v>
      </c>
    </row>
    <row r="30" spans="1:10" ht="38.25" outlineLevel="1">
      <c r="A30" s="150" t="str">
        <f t="shared" si="0"/>
        <v>1. Відкриття умовного магазину в регіоні S = 1000m2</v>
      </c>
      <c r="B30" s="142">
        <v>129</v>
      </c>
      <c r="C30" s="201"/>
      <c r="D30" s="16" t="str">
        <f>IFERROR(VLOOKUP($B30,'Додаток 3'!$A:$B,2,0),"")</f>
        <v>Монтаж Об'ємних світлових символів (за розрахунок береться фактична площа об'ємних елементів)</v>
      </c>
      <c r="E30" s="16" t="s">
        <v>938</v>
      </c>
      <c r="F30" s="17" t="str">
        <f>IFERROR(VLOOKUP($B30,'Додаток 3'!$A:$C,3,0),"")</f>
        <v>Монтаж до стелі; Висота понад 4 м</v>
      </c>
      <c r="G30" s="159" t="str">
        <f>IFERROR(VLOOKUP($B30,'Додаток 3'!$A:$D,4,0),"")</f>
        <v>м2</v>
      </c>
      <c r="H30" s="23">
        <v>3.7</v>
      </c>
      <c r="I30" s="19">
        <f>VLOOKUP($B30,'Додаток 3'!$A:$E,5,0)</f>
        <v>0</v>
      </c>
      <c r="J30" s="20">
        <f t="shared" si="1"/>
        <v>0</v>
      </c>
    </row>
    <row r="31" spans="1:10" ht="38.25" outlineLevel="1">
      <c r="A31" s="150" t="str">
        <f t="shared" si="0"/>
        <v>1. Відкриття умовного магазину в регіоні S = 1000m2</v>
      </c>
      <c r="B31" s="142">
        <v>131</v>
      </c>
      <c r="C31" s="201"/>
      <c r="D31" s="16" t="str">
        <f>IFERROR(VLOOKUP($B31,'Додаток 3'!$A:$B,2,0),"")</f>
        <v>Монтаж Об'ємних світлових символів (за розрахунок береться фактична площа об'ємних елементів)</v>
      </c>
      <c r="E31" s="16" t="s">
        <v>938</v>
      </c>
      <c r="F31" s="17" t="str">
        <f>IFERROR(VLOOKUP($B31,'Додаток 3'!$A:$C,3,0),"")</f>
        <v>Комплект кріплень для монтажу на стіну (анкера, дюбеля, шурупи) на м2</v>
      </c>
      <c r="G31" s="159" t="str">
        <f>IFERROR(VLOOKUP($B31,'Додаток 3'!$A:$D,4,0),"")</f>
        <v>комплект</v>
      </c>
      <c r="H31" s="23">
        <v>1</v>
      </c>
      <c r="I31" s="19">
        <f>VLOOKUP($B31,'Додаток 3'!$A:$E,5,0)</f>
        <v>0</v>
      </c>
      <c r="J31" s="20">
        <f t="shared" si="1"/>
        <v>0</v>
      </c>
    </row>
    <row r="32" spans="1:10" ht="22.5" outlineLevel="1">
      <c r="A32" s="150" t="str">
        <f t="shared" si="0"/>
        <v>1. Відкриття умовного магазину в регіоні S = 1000m2</v>
      </c>
      <c r="B32" s="142">
        <v>110</v>
      </c>
      <c r="C32" s="201" t="s">
        <v>1067</v>
      </c>
      <c r="D32" s="16" t="str">
        <f>IFERROR(VLOOKUP($B32,'Додаток 3'!$A:$B,2,0),"")</f>
        <v>Графік роботи  (Додаток №6 Ескіз 21)</v>
      </c>
      <c r="E32" s="16" t="s">
        <v>24</v>
      </c>
      <c r="F32" s="17" t="str">
        <f>IFERROR(VLOOKUP($B32,'Додаток 3'!$A:$C,3,0),"")</f>
        <v>Габаритний розмір 400х600 мм. Матеріал: акрил прозорий 3 мм, друк на оракале прозорому в дзеркальному відображенні, білий оракал, хромовані дзеркальні власники. ; 400х600 мм</v>
      </c>
      <c r="G32" s="159" t="str">
        <f>IFERROR(VLOOKUP($B32,'Додаток 3'!$A:$D,4,0),"")</f>
        <v>шт.</v>
      </c>
      <c r="H32" s="23">
        <v>2</v>
      </c>
      <c r="I32" s="19">
        <f>VLOOKUP($B32,'Додаток 3'!$A:$E,5,0)</f>
        <v>0</v>
      </c>
      <c r="J32" s="20">
        <f t="shared" si="1"/>
        <v>0</v>
      </c>
    </row>
    <row r="33" spans="1:10" outlineLevel="1">
      <c r="A33" s="150" t="str">
        <f t="shared" si="0"/>
        <v>1. Відкриття умовного магазину в регіоні S = 1000m2</v>
      </c>
      <c r="B33" s="142">
        <v>147</v>
      </c>
      <c r="C33" s="201"/>
      <c r="D33" s="16" t="str">
        <f>IFERROR(VLOOKUP($B33,'Додаток 3'!$A:$B,2,0),"")</f>
        <v>Монтаж "Графік роботи"</v>
      </c>
      <c r="E33" s="16" t="s">
        <v>24</v>
      </c>
      <c r="F33" s="17" t="str">
        <f>IFERROR(VLOOKUP($B33,'Додаток 3'!$A:$C,3,0),"")</f>
        <v>Монтаж на стіну; 400х600 мм</v>
      </c>
      <c r="G33" s="159" t="str">
        <f>IFERROR(VLOOKUP($B33,'Додаток 3'!$A:$D,4,0),"")</f>
        <v>послуга</v>
      </c>
      <c r="H33" s="23">
        <v>2</v>
      </c>
      <c r="I33" s="19">
        <f>VLOOKUP($B33,'Додаток 3'!$A:$E,5,0)</f>
        <v>0</v>
      </c>
      <c r="J33" s="20">
        <f t="shared" si="1"/>
        <v>0</v>
      </c>
    </row>
    <row r="34" spans="1:10" outlineLevel="1">
      <c r="A34" s="150" t="str">
        <f t="shared" si="0"/>
        <v>1. Відкриття умовного магазину в регіоні S = 1000m2</v>
      </c>
      <c r="B34" s="142">
        <v>148</v>
      </c>
      <c r="C34" s="201"/>
      <c r="D34" s="16" t="str">
        <f>IFERROR(VLOOKUP($B34,'Додаток 3'!$A:$B,2,0),"")</f>
        <v>Монтаж "Графік роботи"</v>
      </c>
      <c r="E34" s="16"/>
      <c r="F34" s="17" t="str">
        <f>IFERROR(VLOOKUP($B34,'Додаток 3'!$A:$C,3,0),"")</f>
        <v>Комплект кріплень для монтажу на стіну (анкера, дюбеля, шурупи)</v>
      </c>
      <c r="G34" s="159" t="str">
        <f>IFERROR(VLOOKUP($B34,'Додаток 3'!$A:$D,4,0),"")</f>
        <v>комплект</v>
      </c>
      <c r="H34" s="23">
        <v>2</v>
      </c>
      <c r="I34" s="19">
        <f>VLOOKUP($B34,'Додаток 3'!$A:$E,5,0)</f>
        <v>0</v>
      </c>
      <c r="J34" s="20">
        <f t="shared" si="1"/>
        <v>0</v>
      </c>
    </row>
    <row r="35" spans="1:10" ht="38.25" outlineLevel="1">
      <c r="A35" s="150" t="str">
        <f t="shared" si="0"/>
        <v>1. Відкриття умовного магазину в регіоні S = 1000m2</v>
      </c>
      <c r="B35" s="142">
        <v>134</v>
      </c>
      <c r="C35" s="201" t="s">
        <v>727</v>
      </c>
      <c r="D35" s="16" t="str">
        <f>IFERROR(VLOOKUP($B35,'Додаток 3'!$A:$B,2,0),"")</f>
        <v>Об'ємні несвітлові символи  (Додаток №6 Ескіз 12) (за розрахунок береться фактична площа об'ємних елементів)</v>
      </c>
      <c r="E35" s="16" t="s">
        <v>940</v>
      </c>
      <c r="F35" s="17" t="str">
        <f>IFERROR(VLOOKUP($B35,'Додаток 3'!$A:$C,3,0),"")</f>
        <v>Надпис з об'ємних не світлових символів  з глибиною об'єму 30 мм. Рекомендовані для виробництва матеріали: еструдований пінопласт, терморізка, фарбування торців в RAL та лицьовщї строни.</v>
      </c>
      <c r="G35" s="159" t="str">
        <f>IFERROR(VLOOKUP($B35,'Додаток 3'!$A:$D,4,0),"")</f>
        <v>м2</v>
      </c>
      <c r="H35" s="23">
        <v>9.75</v>
      </c>
      <c r="I35" s="19">
        <f>VLOOKUP($B35,'Додаток 3'!$A:$E,5,0)</f>
        <v>0</v>
      </c>
      <c r="J35" s="20">
        <f t="shared" si="1"/>
        <v>0</v>
      </c>
    </row>
    <row r="36" spans="1:10" outlineLevel="1">
      <c r="A36" s="150" t="str">
        <f t="shared" si="0"/>
        <v>1. Відкриття умовного магазину в регіоні S = 1000m2</v>
      </c>
      <c r="B36" s="142">
        <v>150</v>
      </c>
      <c r="C36" s="201"/>
      <c r="D36" s="16" t="str">
        <f>IFERROR(VLOOKUP($B36,'Додаток 3'!$A:$B,2,0),"")</f>
        <v xml:space="preserve">Монтаж об'ємних не світлових символів </v>
      </c>
      <c r="E36" s="16" t="s">
        <v>940</v>
      </c>
      <c r="F36" s="17" t="str">
        <f>IFERROR(VLOOKUP($B36,'Додаток 3'!$A:$C,3,0),"")</f>
        <v>Монтаж на ГКЛ пофарбовану стіну згідно прив'язки розташування (за розрахунок береться фактична площа об'ємних елементів)</v>
      </c>
      <c r="G36" s="159" t="str">
        <f>IFERROR(VLOOKUP($B36,'Додаток 3'!$A:$D,4,0),"")</f>
        <v>м2</v>
      </c>
      <c r="H36" s="23">
        <v>9.75</v>
      </c>
      <c r="I36" s="19">
        <f>VLOOKUP($B36,'Додаток 3'!$A:$E,5,0)</f>
        <v>0</v>
      </c>
      <c r="J36" s="20">
        <f t="shared" si="1"/>
        <v>0</v>
      </c>
    </row>
    <row r="37" spans="1:10" ht="78.75" outlineLevel="1">
      <c r="A37" s="150" t="str">
        <f t="shared" si="0"/>
        <v>1. Відкриття умовного магазину в регіоні S = 1000m2</v>
      </c>
      <c r="B37" s="142">
        <v>88</v>
      </c>
      <c r="C37" s="201" t="s">
        <v>941</v>
      </c>
      <c r="D37" s="16" t="str">
        <f>IFERROR(VLOOKUP($B37,'Додаток 3'!$A:$B,2,0),"")</f>
        <v>Підвісний  Лайт бокс "СЕРВІС ХАБ" з підсвідкою торця (Додаток №6 Ескіз 10)</v>
      </c>
      <c r="E37" s="16" t="s">
        <v>944</v>
      </c>
      <c r="F37" s="17" t="str">
        <f>IFERROR(VLOOKUP($B37,'Додаток 3'!$A:$C,3,0),"")</f>
        <v>Підвісний бокс з підсвідкою торця. Матеріали для виготовлення: Короб виготовлений з композитний матеріал ECOBOND білого матового кольору,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Нижня частина (Екран) :   ПВХ 5 мм, акрил молочний 3 мм оклеений с/к плівкою 8500 колір 034. Підсвічування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Конструкція передбачає наявність металевого каркасу з профільної труби 20х20х2</v>
      </c>
      <c r="G37" s="159" t="str">
        <f>IFERROR(VLOOKUP($B37,'Додаток 3'!$A:$D,4,0),"")</f>
        <v>м2</v>
      </c>
      <c r="H37" s="23">
        <v>17.7</v>
      </c>
      <c r="I37" s="19">
        <f>VLOOKUP($B37,'Додаток 3'!$A:$E,5,0)</f>
        <v>0</v>
      </c>
      <c r="J37" s="20">
        <f t="shared" si="1"/>
        <v>0</v>
      </c>
    </row>
    <row r="38" spans="1:10" ht="25.5" outlineLevel="1">
      <c r="A38" s="150" t="str">
        <f t="shared" ref="A38:A39" si="2">D$4</f>
        <v>1. Відкриття умовного магазину в регіоні S = 1000m2</v>
      </c>
      <c r="B38" s="142">
        <v>368</v>
      </c>
      <c r="C38" s="201"/>
      <c r="D38" s="16" t="str">
        <f>IFERROR(VLOOKUP($B38,'Додаток 3'!$A:$B,2,0),"")</f>
        <v>Матеріали для виготовлення металевих конструкцій</v>
      </c>
      <c r="E38" s="24" t="s">
        <v>741</v>
      </c>
      <c r="F38" s="17" t="str">
        <f>IFERROR(VLOOKUP($B38,'Додаток 3'!$A:$C,3,0),"")</f>
        <v>Труба 20х20х1.5 мм у виробі (матеріал+робота+грунтовка+фарбування в колір по RAL); 1м. п (у виробі)</v>
      </c>
      <c r="G38" s="159" t="str">
        <f>IFERROR(VLOOKUP($B38,'Додаток 3'!$A:$D,4,0),"")</f>
        <v>метр погонний</v>
      </c>
      <c r="H38" s="23">
        <v>46</v>
      </c>
      <c r="I38" s="19">
        <f>VLOOKUP($B38,'Додаток 3'!$A:$E,5,0)</f>
        <v>0</v>
      </c>
      <c r="J38" s="20">
        <f t="shared" ref="J38:J39" si="3">H38*I38</f>
        <v>0</v>
      </c>
    </row>
    <row r="39" spans="1:10" ht="25.5" outlineLevel="1">
      <c r="A39" s="150" t="str">
        <f t="shared" si="2"/>
        <v>1. Відкриття умовного магазину в регіоні S = 1000m2</v>
      </c>
      <c r="B39" s="142">
        <v>364</v>
      </c>
      <c r="C39" s="201"/>
      <c r="D39" s="16" t="str">
        <f>IFERROR(VLOOKUP($B39,'Додаток 3'!$A:$B,2,0),"")</f>
        <v>Матеріали для виготовлення металевих конструкцій</v>
      </c>
      <c r="E39" s="24" t="s">
        <v>741</v>
      </c>
      <c r="F39" s="17" t="str">
        <f>IFERROR(VLOOKUP($B39,'Додаток 3'!$A:$C,3,0),"")</f>
        <v>Труба 30х30х2 мм в виробі (матеріал+робота+грунтовка+фарбування в колір по RAL); 1м. п (у виробі)</v>
      </c>
      <c r="G39" s="159" t="str">
        <f>IFERROR(VLOOKUP($B39,'Додаток 3'!$A:$D,4,0),"")</f>
        <v>метр погонний</v>
      </c>
      <c r="H39" s="23">
        <v>70</v>
      </c>
      <c r="I39" s="19">
        <f>VLOOKUP($B39,'Додаток 3'!$A:$E,5,0)</f>
        <v>0</v>
      </c>
      <c r="J39" s="20">
        <f t="shared" si="3"/>
        <v>0</v>
      </c>
    </row>
    <row r="40" spans="1:10" ht="25.5" outlineLevel="1">
      <c r="A40" s="150" t="str">
        <f t="shared" ref="A40" si="4">D$4</f>
        <v>1. Відкриття умовного магазину в регіоні S = 1000m2</v>
      </c>
      <c r="B40" s="142">
        <v>127</v>
      </c>
      <c r="C40" s="201"/>
      <c r="D40" s="16" t="str">
        <f>IFERROR(VLOOKUP($B40,'Додаток 3'!$A:$B,2,0),"")</f>
        <v>Монтаж Підвісний бокс "СЕРВІС ХАБ" / "КРЕДИТУЙСЯ"</v>
      </c>
      <c r="E40" s="16" t="s">
        <v>944</v>
      </c>
      <c r="F40" s="17" t="str">
        <f>IFERROR(VLOOKUP($B40,'Додаток 3'!$A:$C,3,0),"")</f>
        <v xml:space="preserve">Монтаж до стелі </v>
      </c>
      <c r="G40" s="159" t="str">
        <f>IFERROR(VLOOKUP($B40,'Додаток 3'!$A:$D,4,0),"")</f>
        <v>м2</v>
      </c>
      <c r="H40" s="23">
        <v>17.7</v>
      </c>
      <c r="I40" s="19">
        <f>VLOOKUP($B40,'Додаток 3'!$A:$E,5,0)</f>
        <v>0</v>
      </c>
      <c r="J40" s="20">
        <f t="shared" ref="J40" si="5">H40*I40</f>
        <v>0</v>
      </c>
    </row>
    <row r="41" spans="1:10" ht="25.5" outlineLevel="1">
      <c r="A41" s="150" t="str">
        <f t="shared" ref="A41" si="6">D$4</f>
        <v>1. Відкриття умовного магазину в регіоні S = 1000m2</v>
      </c>
      <c r="B41" s="142">
        <v>128</v>
      </c>
      <c r="C41" s="201"/>
      <c r="D41" s="16" t="str">
        <f>IFERROR(VLOOKUP($B41,'Додаток 3'!$A:$B,2,0),"")</f>
        <v>Монтаж Підвісний бокс "СЕРВІС ХАБ" / "КРЕДИТУЙСЯ"</v>
      </c>
      <c r="E41" s="16" t="s">
        <v>944</v>
      </c>
      <c r="F41" s="17" t="str">
        <f>IFERROR(VLOOKUP($B41,'Додаток 3'!$A:$C,3,0),"")</f>
        <v>Комплект кріплень для монтажу до стелі (трос, затискачі, ланцюг, анкера, дюбеля, шуруп з відкритим кільцем нержавіючий);</v>
      </c>
      <c r="G41" s="159" t="str">
        <f>IFERROR(VLOOKUP($B41,'Додаток 3'!$A:$D,4,0),"")</f>
        <v>комплект</v>
      </c>
      <c r="H41" s="23">
        <v>1</v>
      </c>
      <c r="I41" s="19">
        <f>VLOOKUP($B41,'Додаток 3'!$A:$E,5,0)</f>
        <v>0</v>
      </c>
      <c r="J41" s="20">
        <f t="shared" ref="J41" si="7">H41*I41</f>
        <v>0</v>
      </c>
    </row>
    <row r="42" spans="1:10" ht="56.25" outlineLevel="1">
      <c r="A42" s="150" t="str">
        <f t="shared" si="0"/>
        <v>1. Відкриття умовного магазину в регіоні S = 1000m2</v>
      </c>
      <c r="B42" s="142">
        <v>91</v>
      </c>
      <c r="C42" s="201"/>
      <c r="D42" s="16" t="str">
        <f>IFERROR(VLOOKUP($B42,'Додаток 3'!$A:$B,2,0),"")</f>
        <v>Світлові символи "ОПЛАЧУЙ ЗРУЧНО" (за розрахунок береться фактична площа об'ємних елементів)  (Додаток №6 Ескіз 13)</v>
      </c>
      <c r="E42" s="16" t="s">
        <v>943</v>
      </c>
      <c r="F42" s="17" t="str">
        <f>IFERROR(VLOOKUP($B42,'Додаток 3'!$A:$C,3,0),"")</f>
        <v>Літери "ОПЛАЧУЙ ЗРУЧНО" габаритним розміром 1009 х 478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42" s="159" t="str">
        <f>IFERROR(VLOOKUP($B42,'Додаток 3'!$A:$D,4,0),"")</f>
        <v>шт.</v>
      </c>
      <c r="H42" s="23">
        <v>2</v>
      </c>
      <c r="I42" s="19">
        <f>VLOOKUP($B42,'Додаток 3'!$A:$E,5,0)</f>
        <v>0</v>
      </c>
      <c r="J42" s="20">
        <f t="shared" si="1"/>
        <v>0</v>
      </c>
    </row>
    <row r="43" spans="1:10" ht="38.25" outlineLevel="1">
      <c r="A43" s="150" t="str">
        <f t="shared" ref="A43" si="8">D$4</f>
        <v>1. Відкриття умовного магазину в регіоні S = 1000m2</v>
      </c>
      <c r="B43" s="142">
        <v>136</v>
      </c>
      <c r="C43" s="201"/>
      <c r="D43" s="16" t="str">
        <f>IFERROR(VLOOKUP($B43,'Додаток 3'!$A:$B,2,0),"")</f>
        <v>Монтаж символів "ОПЛАЧУЙ ЗРУЧНО" (за розрахунок береться фактична площа об'ємних елементів)</v>
      </c>
      <c r="E43" s="16" t="s">
        <v>943</v>
      </c>
      <c r="F43" s="17" t="str">
        <f>IFERROR(VLOOKUP($B43,'Додаток 3'!$A:$C,3,0),"")</f>
        <v>Монтаж символів до Підвісного боксу "СЕРВІС ХАБ" з підключенням до електромережі.</v>
      </c>
      <c r="G43" s="159" t="str">
        <f>IFERROR(VLOOKUP($B43,'Додаток 3'!$A:$D,4,0),"")</f>
        <v>послуга</v>
      </c>
      <c r="H43" s="23">
        <v>2</v>
      </c>
      <c r="I43" s="19">
        <f>VLOOKUP($B43,'Додаток 3'!$A:$E,5,0)</f>
        <v>0</v>
      </c>
      <c r="J43" s="20">
        <f t="shared" ref="J43" si="9">H43*I43</f>
        <v>0</v>
      </c>
    </row>
    <row r="44" spans="1:10" ht="56.25" outlineLevel="1">
      <c r="A44" s="150" t="str">
        <f t="shared" si="0"/>
        <v>1. Відкриття умовного магазину в регіоні S = 1000m2</v>
      </c>
      <c r="B44" s="142">
        <v>93</v>
      </c>
      <c r="C44" s="201"/>
      <c r="D44" s="16" t="str">
        <f>IFERROR(VLOOKUP($B44,'Додаток 3'!$A:$B,2,0),"")</f>
        <v>Світлові символи "ЗАБИРАЙ ІНТЕРНЕТ ЗАМОВЛЕННЯ" (за розрахунок береться фактична площа об'ємних елементів)(Додаток №6 Ескіз 13)</v>
      </c>
      <c r="E44" s="16" t="s">
        <v>942</v>
      </c>
      <c r="F44" s="17" t="str">
        <f>IFERROR(VLOOKUP($B44,'Додаток 3'!$A:$C,3,0),"")</f>
        <v>Літери "ЗАБИРАЙ ІНТЕРНЕТ ЗАМОВЛЕННЯ" габаритним розміром 1628 х 462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44" s="159" t="str">
        <f>IFERROR(VLOOKUP($B44,'Додаток 3'!$A:$D,4,0),"")</f>
        <v>шт.</v>
      </c>
      <c r="H44" s="23">
        <v>2</v>
      </c>
      <c r="I44" s="19">
        <f>VLOOKUP($B44,'Додаток 3'!$A:$E,5,0)</f>
        <v>0</v>
      </c>
      <c r="J44" s="20">
        <f t="shared" si="1"/>
        <v>0</v>
      </c>
    </row>
    <row r="45" spans="1:10" ht="38.25" outlineLevel="1">
      <c r="A45" s="150" t="str">
        <f t="shared" ref="A45" si="10">D$4</f>
        <v>1. Відкриття умовного магазину в регіоні S = 1000m2</v>
      </c>
      <c r="B45" s="142">
        <v>138</v>
      </c>
      <c r="C45" s="201"/>
      <c r="D45" s="16" t="str">
        <f>IFERROR(VLOOKUP($B45,'Додаток 3'!$A:$B,2,0),"")</f>
        <v>Монтаж символів "ЗАБИРАЙ ІНТЕРНЕТ ЗАМОВЛЕННЯ" (за розрахунок береться фактична площа об'ємних елементів)</v>
      </c>
      <c r="E45" s="16" t="s">
        <v>942</v>
      </c>
      <c r="F45" s="17" t="str">
        <f>IFERROR(VLOOKUP($B45,'Додаток 3'!$A:$C,3,0),"")</f>
        <v>Монтаж символів до Підвісного боксу "СЕРВІС ХАБ" з підключенням до електромережі.</v>
      </c>
      <c r="G45" s="159" t="str">
        <f>IFERROR(VLOOKUP($B45,'Додаток 3'!$A:$D,4,0),"")</f>
        <v>послуга</v>
      </c>
      <c r="H45" s="23">
        <v>2</v>
      </c>
      <c r="I45" s="19">
        <f>VLOOKUP($B45,'Додаток 3'!$A:$E,5,0)</f>
        <v>0</v>
      </c>
      <c r="J45" s="20">
        <f t="shared" ref="J45" si="11">H45*I45</f>
        <v>0</v>
      </c>
    </row>
    <row r="46" spans="1:10" ht="56.25" outlineLevel="1">
      <c r="A46" s="150" t="str">
        <f t="shared" si="0"/>
        <v>1. Відкриття умовного магазину в регіоні S = 1000m2</v>
      </c>
      <c r="B46" s="142">
        <v>92</v>
      </c>
      <c r="C46" s="201"/>
      <c r="D46" s="16" t="str">
        <f>IFERROR(VLOOKUP($B46,'Додаток 3'!$A:$B,2,0),"")</f>
        <v>Світлові символи "НАЛАШТОВУЙ ШВИДКО" (за розрахунок береться фактична площа об'ємних елементів) (Додаток №6 Ескіз 13)</v>
      </c>
      <c r="E46" s="16" t="s">
        <v>945</v>
      </c>
      <c r="F46" s="17" t="str">
        <f>IFERROR(VLOOKUP($B46,'Додаток 3'!$A:$C,3,0),"")</f>
        <v>Літери "Налаштовуй швидко" габаритним розміром 1563 х 418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46" s="159" t="str">
        <f>IFERROR(VLOOKUP($B46,'Додаток 3'!$A:$D,4,0),"")</f>
        <v>шт.</v>
      </c>
      <c r="H46" s="23">
        <v>1</v>
      </c>
      <c r="I46" s="19">
        <f>VLOOKUP($B46,'Додаток 3'!$A:$E,5,0)</f>
        <v>0</v>
      </c>
      <c r="J46" s="20">
        <f t="shared" si="1"/>
        <v>0</v>
      </c>
    </row>
    <row r="47" spans="1:10" ht="38.25" outlineLevel="1">
      <c r="A47" s="150" t="str">
        <f t="shared" si="0"/>
        <v>1. Відкриття умовного магазину в регіоні S = 1000m2</v>
      </c>
      <c r="B47" s="142">
        <v>137</v>
      </c>
      <c r="C47" s="201"/>
      <c r="D47" s="16" t="str">
        <f>IFERROR(VLOOKUP($B47,'Додаток 3'!$A:$B,2,0),"")</f>
        <v>Монтаж символів "НАЛАШТОВУЙ ШВИДКО" (за розрахунок береться фактична площа об'ємних елементів)</v>
      </c>
      <c r="E47" s="16"/>
      <c r="F47" s="17" t="str">
        <f>IFERROR(VLOOKUP($B47,'Додаток 3'!$A:$C,3,0),"")</f>
        <v>Монтаж символів до Підвісного боксу "СЕРВІС ХАБ" з підключенням до електромережі.</v>
      </c>
      <c r="G47" s="159" t="str">
        <f>IFERROR(VLOOKUP($B47,'Додаток 3'!$A:$D,4,0),"")</f>
        <v>послуга</v>
      </c>
      <c r="H47" s="23">
        <v>1</v>
      </c>
      <c r="I47" s="19">
        <f>VLOOKUP($B47,'Додаток 3'!$A:$E,5,0)</f>
        <v>0</v>
      </c>
      <c r="J47" s="20">
        <f t="shared" si="1"/>
        <v>0</v>
      </c>
    </row>
    <row r="48" spans="1:10" ht="56.25" outlineLevel="1">
      <c r="A48" s="150" t="str">
        <f t="shared" si="0"/>
        <v>1. Відкриття умовного магазину в регіоні S = 1000m2</v>
      </c>
      <c r="B48" s="142">
        <v>95</v>
      </c>
      <c r="C48" s="201"/>
      <c r="D48" s="16" t="str">
        <f>IFERROR(VLOOKUP($B48,'Додаток 3'!$A:$B,2,0),"")</f>
        <v>Світлові символи "FOXTROT.UA" (за розрахунок береться фактична площа об'ємних елементів) (Додаток №6 Ескіз 13)</v>
      </c>
      <c r="E48" s="16"/>
      <c r="F48" s="17" t="str">
        <f>IFERROR(VLOOKUP($B48,'Додаток 3'!$A:$C,3,0),"")</f>
        <v>Літери "Налаштовуй швидко" габаритним розміром 1315 х 195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48" s="159" t="str">
        <f>IFERROR(VLOOKUP($B48,'Додаток 3'!$A:$D,4,0),"")</f>
        <v>шт.</v>
      </c>
      <c r="H48" s="23">
        <v>1</v>
      </c>
      <c r="I48" s="19">
        <f>VLOOKUP($B48,'Додаток 3'!$A:$E,5,0)</f>
        <v>0</v>
      </c>
      <c r="J48" s="20">
        <f t="shared" si="1"/>
        <v>0</v>
      </c>
    </row>
    <row r="49" spans="1:10" ht="25.5" outlineLevel="1">
      <c r="A49" s="150" t="str">
        <f t="shared" ref="A49:A62" si="12">D$4</f>
        <v>1. Відкриття умовного магазину в регіоні S = 1000m2</v>
      </c>
      <c r="B49" s="142">
        <v>139</v>
      </c>
      <c r="C49" s="201"/>
      <c r="D49" s="16" t="str">
        <f>IFERROR(VLOOKUP($B49,'Додаток 3'!$A:$B,2,0),"")</f>
        <v>Монтаж символів "FOXTROT.UA"  (за розрахунок береться фактична площа об'ємних елементів)</v>
      </c>
      <c r="E49" s="16"/>
      <c r="F49" s="17" t="str">
        <f>IFERROR(VLOOKUP($B49,'Додаток 3'!$A:$C,3,0),"")</f>
        <v>Монтаж символів до Підвісного боксу "СЕРВІС ХАБ" з підключенням до електромережі.</v>
      </c>
      <c r="G49" s="159" t="str">
        <f>IFERROR(VLOOKUP($B49,'Додаток 3'!$A:$D,4,0),"")</f>
        <v>послуга</v>
      </c>
      <c r="H49" s="23">
        <v>1</v>
      </c>
      <c r="I49" s="19">
        <f>VLOOKUP($B49,'Додаток 3'!$A:$E,5,0)</f>
        <v>0</v>
      </c>
      <c r="J49" s="20">
        <f t="shared" ref="J49:J62" si="13">H49*I49</f>
        <v>0</v>
      </c>
    </row>
    <row r="50" spans="1:10" ht="45" outlineLevel="1">
      <c r="A50" s="150" t="str">
        <f t="shared" si="12"/>
        <v>1. Відкриття умовного магазину в регіоні S = 1000m2</v>
      </c>
      <c r="B50" s="142">
        <v>89</v>
      </c>
      <c r="C50" s="201" t="s">
        <v>950</v>
      </c>
      <c r="D50" s="16" t="str">
        <f>IFERROR(VLOOKUP($B50,'Додаток 3'!$A:$B,2,0),"")</f>
        <v>Підвісний не світловий бокс "КРЕДИТУЙСЯ" (Додаток №6 Ескіз 11)</v>
      </c>
      <c r="E50" s="16" t="s">
        <v>948</v>
      </c>
      <c r="F50" s="17" t="str">
        <f>IFERROR(VLOOKUP($B50,'Додаток 3'!$A:$C,3,0),"")</f>
        <v>Бокс габаритними розмірами 3750х1050х700 мм. Матеріали для виготовлення: Короб виготовлений 3 композитний матеріал ECOBOND білого матового кольору,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внутрішня та зовнішня частини. Низ коробу ПВХ 3 мм оклеений с/к плівкою ОRACAL 641 матовий колір 034. Конструкція передбачає наявність металевого каркасу з профільної труби 20х20х2</v>
      </c>
      <c r="G50" s="159" t="str">
        <f>IFERROR(VLOOKUP($B50,'Додаток 3'!$A:$D,4,0),"")</f>
        <v>м2</v>
      </c>
      <c r="H50" s="23">
        <v>6.72</v>
      </c>
      <c r="I50" s="19">
        <f>VLOOKUP($B50,'Додаток 3'!$A:$E,5,0)</f>
        <v>0</v>
      </c>
      <c r="J50" s="20">
        <f t="shared" si="13"/>
        <v>0</v>
      </c>
    </row>
    <row r="51" spans="1:10" ht="25.5" outlineLevel="1">
      <c r="A51" s="150" t="str">
        <f t="shared" si="12"/>
        <v>1. Відкриття умовного магазину в регіоні S = 1000m2</v>
      </c>
      <c r="B51" s="142">
        <v>127</v>
      </c>
      <c r="C51" s="201"/>
      <c r="D51" s="16" t="str">
        <f>IFERROR(VLOOKUP($B51,'Додаток 3'!$A:$B,2,0),"")</f>
        <v>Монтаж Підвісний бокс "СЕРВІС ХАБ" / "КРЕДИТУЙСЯ"</v>
      </c>
      <c r="E51" s="16" t="s">
        <v>948</v>
      </c>
      <c r="F51" s="17" t="str">
        <f>IFERROR(VLOOKUP($B51,'Додаток 3'!$A:$C,3,0),"")</f>
        <v xml:space="preserve">Монтаж до стелі </v>
      </c>
      <c r="G51" s="159" t="str">
        <f>IFERROR(VLOOKUP($B51,'Додаток 3'!$A:$D,4,0),"")</f>
        <v>м2</v>
      </c>
      <c r="H51" s="23">
        <v>6.72</v>
      </c>
      <c r="I51" s="19">
        <f>VLOOKUP($B51,'Додаток 3'!$A:$E,5,0)</f>
        <v>0</v>
      </c>
      <c r="J51" s="20">
        <f t="shared" si="13"/>
        <v>0</v>
      </c>
    </row>
    <row r="52" spans="1:10" ht="25.5" outlineLevel="1">
      <c r="A52" s="150" t="str">
        <f t="shared" si="12"/>
        <v>1. Відкриття умовного магазину в регіоні S = 1000m2</v>
      </c>
      <c r="B52" s="142">
        <v>128</v>
      </c>
      <c r="C52" s="201"/>
      <c r="D52" s="16" t="str">
        <f>IFERROR(VLOOKUP($B52,'Додаток 3'!$A:$B,2,0),"")</f>
        <v>Монтаж Підвісний бокс "СЕРВІС ХАБ" / "КРЕДИТУЙСЯ"</v>
      </c>
      <c r="E52" s="16" t="s">
        <v>948</v>
      </c>
      <c r="F52" s="17" t="str">
        <f>IFERROR(VLOOKUP($B52,'Додаток 3'!$A:$C,3,0),"")</f>
        <v>Комплект кріплень для монтажу до стелі (трос, затискачі, ланцюг, анкера, дюбеля, шуруп з відкритим кільцем нержавіючий);</v>
      </c>
      <c r="G52" s="159" t="str">
        <f>IFERROR(VLOOKUP($B52,'Додаток 3'!$A:$D,4,0),"")</f>
        <v>комплект</v>
      </c>
      <c r="H52" s="23">
        <v>1</v>
      </c>
      <c r="I52" s="19">
        <f>VLOOKUP($B52,'Додаток 3'!$A:$E,5,0)</f>
        <v>0</v>
      </c>
      <c r="J52" s="20">
        <f t="shared" si="13"/>
        <v>0</v>
      </c>
    </row>
    <row r="53" spans="1:10" ht="56.25" outlineLevel="1">
      <c r="A53" s="150" t="str">
        <f t="shared" si="12"/>
        <v>1. Відкриття умовного магазину в регіоні S = 1000m2</v>
      </c>
      <c r="B53" s="142">
        <v>94</v>
      </c>
      <c r="C53" s="201"/>
      <c r="D53" s="16" t="str">
        <f>IFERROR(VLOOKUP($B53,'Додаток 3'!$A:$B,2,0),"")</f>
        <v>Світлові символи "КРЕДИТУЙСЯ" (за розрахунок береться фактична площа об'ємних елементів) (Додаток №6 Ескіз 14)</v>
      </c>
      <c r="E53" s="16" t="s">
        <v>949</v>
      </c>
      <c r="F53" s="17" t="str">
        <f>IFERROR(VLOOKUP($B53,'Додаток 3'!$A:$C,3,0),"")</f>
        <v xml:space="preserve">Літери "КРЕДИТУЙСЯ"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v>
      </c>
      <c r="G53" s="159" t="str">
        <f>IFERROR(VLOOKUP($B53,'Додаток 3'!$A:$D,4,0),"")</f>
        <v>м2</v>
      </c>
      <c r="H53" s="23">
        <v>0.94</v>
      </c>
      <c r="I53" s="19">
        <f>VLOOKUP($B53,'Додаток 3'!$A:$E,5,0)</f>
        <v>0</v>
      </c>
      <c r="J53" s="20">
        <f t="shared" si="13"/>
        <v>0</v>
      </c>
    </row>
    <row r="54" spans="1:10" ht="25.5" outlineLevel="1">
      <c r="A54" s="150" t="str">
        <f t="shared" si="12"/>
        <v>1. Відкриття умовного магазину в регіоні S = 1000m2</v>
      </c>
      <c r="B54" s="142">
        <v>140</v>
      </c>
      <c r="C54" s="201"/>
      <c r="D54" s="16" t="str">
        <f>IFERROR(VLOOKUP($B54,'Додаток 3'!$A:$B,2,0),"")</f>
        <v>Монтаж символів "КРЕДИТУЙСЯ"  (за розрахунок береться фактична площа об'ємних елементів)</v>
      </c>
      <c r="E54" s="16" t="s">
        <v>943</v>
      </c>
      <c r="F54" s="17" t="str">
        <f>IFERROR(VLOOKUP($B54,'Додаток 3'!$A:$C,3,0),"")</f>
        <v>Монтаж символів до Підвісного боксу з підключенням до електромережі.</v>
      </c>
      <c r="G54" s="159" t="str">
        <f>IFERROR(VLOOKUP($B54,'Додаток 3'!$A:$D,4,0),"")</f>
        <v>м2</v>
      </c>
      <c r="H54" s="23">
        <v>2</v>
      </c>
      <c r="I54" s="19">
        <f>VLOOKUP($B54,'Додаток 3'!$A:$E,5,0)</f>
        <v>0</v>
      </c>
      <c r="J54" s="20">
        <f t="shared" si="13"/>
        <v>0</v>
      </c>
    </row>
    <row r="55" spans="1:10" outlineLevel="1">
      <c r="A55" s="150" t="str">
        <f t="shared" si="12"/>
        <v>1. Відкриття умовного магазину в регіоні S = 1000m2</v>
      </c>
      <c r="B55" s="142">
        <v>168</v>
      </c>
      <c r="C55" s="201"/>
      <c r="D55" s="16" t="str">
        <f>IFERROR(VLOOKUP($B55,'Додаток 3'!$A:$B,2,0),"")</f>
        <v>Спінений білий ПВХ, щільність 0,65-0,7 г/см3</v>
      </c>
      <c r="E55" s="24" t="s">
        <v>741</v>
      </c>
      <c r="F55" s="17" t="str">
        <f>IFERROR(VLOOKUP($B55,'Додаток 3'!$A:$C,3,0),"")</f>
        <v>8 мм товщина</v>
      </c>
      <c r="G55" s="159" t="str">
        <f>IFERROR(VLOOKUP($B55,'Додаток 3'!$A:$D,4,0),"")</f>
        <v>м2</v>
      </c>
      <c r="H55" s="23">
        <v>7.2</v>
      </c>
      <c r="I55" s="19">
        <f>VLOOKUP($B55,'Додаток 3'!$A:$E,5,0)</f>
        <v>0</v>
      </c>
      <c r="J55" s="20">
        <f t="shared" si="13"/>
        <v>0</v>
      </c>
    </row>
    <row r="56" spans="1:10" outlineLevel="1">
      <c r="A56" s="150" t="str">
        <f t="shared" si="12"/>
        <v>1. Відкриття умовного магазину в регіоні S = 1000m2</v>
      </c>
      <c r="B56" s="142">
        <v>194</v>
      </c>
      <c r="C56" s="201"/>
      <c r="D56" s="16" t="str">
        <f>IFERROR(VLOOKUP($B56,'Додаток 3'!$A:$B,2,0),"")</f>
        <v>акрил молочний</v>
      </c>
      <c r="E56" s="24" t="s">
        <v>741</v>
      </c>
      <c r="F56" s="17" t="str">
        <f>IFERROR(VLOOKUP($B56,'Додаток 3'!$A:$C,3,0),"")</f>
        <v>3 мм товщина</v>
      </c>
      <c r="G56" s="159" t="str">
        <f>IFERROR(VLOOKUP($B56,'Додаток 3'!$A:$D,4,0),"")</f>
        <v>м2</v>
      </c>
      <c r="H56" s="23">
        <v>7.2</v>
      </c>
      <c r="I56" s="19">
        <f>VLOOKUP($B56,'Додаток 3'!$A:$E,5,0)</f>
        <v>0</v>
      </c>
      <c r="J56" s="20">
        <f t="shared" si="13"/>
        <v>0</v>
      </c>
    </row>
    <row r="57" spans="1:10" outlineLevel="1">
      <c r="A57" s="150" t="str">
        <f t="shared" ref="A57" si="14">D$4</f>
        <v>1. Відкриття умовного магазину в регіоні S = 1000m2</v>
      </c>
      <c r="B57" s="142">
        <v>214</v>
      </c>
      <c r="C57" s="201"/>
      <c r="D57" s="16" t="str">
        <f>IFERROR(VLOOKUP($B57,'Додаток 3'!$A:$B,2,0),"")</f>
        <v>Плівка самоклеюча кольорова</v>
      </c>
      <c r="E57" s="24" t="s">
        <v>741</v>
      </c>
      <c r="F57" s="17" t="str">
        <f>IFERROR(VLOOKUP($B57,'Додаток 3'!$A:$C,3,0),"")</f>
        <v>ПВХ плівка товщиною 75 мкм, для плотерної порізки; Німеччина, Oraca 641</v>
      </c>
      <c r="G57" s="159" t="str">
        <f>IFERROR(VLOOKUP($B57,'Додаток 3'!$A:$D,4,0),"")</f>
        <v>м2</v>
      </c>
      <c r="H57" s="23">
        <v>7.2</v>
      </c>
      <c r="I57" s="19">
        <f>VLOOKUP($B57,'Додаток 3'!$A:$E,5,0)</f>
        <v>0</v>
      </c>
      <c r="J57" s="20">
        <f t="shared" ref="J57" si="15">H57*I57</f>
        <v>0</v>
      </c>
    </row>
    <row r="58" spans="1:10" ht="25.5" outlineLevel="1">
      <c r="A58" s="150" t="str">
        <f t="shared" si="12"/>
        <v>1. Відкриття умовного магазину в регіоні S = 1000m2</v>
      </c>
      <c r="B58" s="142">
        <v>464</v>
      </c>
      <c r="C58" s="201"/>
      <c r="D58" s="16" t="str">
        <f>IFERROR(VLOOKUP($B58,'Додаток 3'!$A:$B,2,0),"")</f>
        <v>Фрезерування ПВХ пластика</v>
      </c>
      <c r="E58" s="24" t="s">
        <v>741</v>
      </c>
      <c r="F58" s="17" t="str">
        <f>IFERROR(VLOOKUP($B58,'Додаток 3'!$A:$C,3,0),"")</f>
        <v>8 мм товщина</v>
      </c>
      <c r="G58" s="159" t="str">
        <f>IFERROR(VLOOKUP($B58,'Додаток 3'!$A:$D,4,0),"")</f>
        <v>метр погонний</v>
      </c>
      <c r="H58" s="23">
        <v>58</v>
      </c>
      <c r="I58" s="19">
        <f>VLOOKUP($B58,'Додаток 3'!$A:$E,5,0)</f>
        <v>0</v>
      </c>
      <c r="J58" s="20">
        <f t="shared" si="13"/>
        <v>0</v>
      </c>
    </row>
    <row r="59" spans="1:10" ht="25.5" outlineLevel="1">
      <c r="A59" s="150" t="str">
        <f t="shared" si="12"/>
        <v>1. Відкриття умовного магазину в регіоні S = 1000m2</v>
      </c>
      <c r="B59" s="142">
        <v>466</v>
      </c>
      <c r="C59" s="201"/>
      <c r="D59" s="16" t="str">
        <f>IFERROR(VLOOKUP($B59,'Додаток 3'!$A:$B,2,0),"")</f>
        <v>фрезерування акрилу</v>
      </c>
      <c r="E59" s="24" t="s">
        <v>741</v>
      </c>
      <c r="F59" s="17" t="str">
        <f>IFERROR(VLOOKUP($B59,'Додаток 3'!$A:$C,3,0),"")</f>
        <v>1 - 3 мм товщина</v>
      </c>
      <c r="G59" s="159" t="str">
        <f>IFERROR(VLOOKUP($B59,'Додаток 3'!$A:$D,4,0),"")</f>
        <v>метр погонний</v>
      </c>
      <c r="H59" s="23">
        <v>58</v>
      </c>
      <c r="I59" s="19">
        <f>VLOOKUP($B59,'Додаток 3'!$A:$E,5,0)</f>
        <v>0</v>
      </c>
      <c r="J59" s="20">
        <f t="shared" si="13"/>
        <v>0</v>
      </c>
    </row>
    <row r="60" spans="1:10" outlineLevel="1">
      <c r="A60" s="150" t="str">
        <f t="shared" ref="A60" si="16">D$4</f>
        <v>1. Відкриття умовного магазину в регіоні S = 1000m2</v>
      </c>
      <c r="B60" s="142">
        <v>421</v>
      </c>
      <c r="C60" s="201"/>
      <c r="D60" s="16" t="str">
        <f>IFERROR(VLOOKUP($B60,'Додаток 3'!$A:$B,2,0),"")</f>
        <v>Прицільна плотерна порізка друку на плівці</v>
      </c>
      <c r="E60" s="24" t="s">
        <v>741</v>
      </c>
      <c r="F60" s="17" t="str">
        <f>IFERROR(VLOOKUP($B60,'Додаток 3'!$A:$C,3,0),"")</f>
        <v>Криволінійна порізка зображення</v>
      </c>
      <c r="G60" s="159" t="str">
        <f>IFERROR(VLOOKUP($B60,'Додаток 3'!$A:$D,4,0),"")</f>
        <v>м2</v>
      </c>
      <c r="H60" s="23">
        <v>7.2</v>
      </c>
      <c r="I60" s="19">
        <f>VLOOKUP($B60,'Додаток 3'!$A:$E,5,0)</f>
        <v>0</v>
      </c>
      <c r="J60" s="20">
        <f t="shared" ref="J60" si="17">H60*I60</f>
        <v>0</v>
      </c>
    </row>
    <row r="61" spans="1:10" ht="22.5" outlineLevel="1">
      <c r="A61" s="150" t="str">
        <f t="shared" si="12"/>
        <v>1. Відкриття умовного магазину в регіоні S = 1000m2</v>
      </c>
      <c r="B61" s="142">
        <v>442</v>
      </c>
      <c r="C61" s="201"/>
      <c r="D61" s="16" t="str">
        <f>IFERROR(VLOOKUP($B61,'Додаток 3'!$A:$B,2,0),"")</f>
        <v>Поклейка плівки (oracal 641) на об'ємну поверхню</v>
      </c>
      <c r="E61" s="24" t="s">
        <v>741</v>
      </c>
      <c r="F61" s="17" t="str">
        <f>IFERROR(VLOOKUP($B61,'Додаток 3'!$A:$C,3,0),"")</f>
        <v>Обклеювання рівних поверхонь з урахуванням підготовки поверхні під обклеювання та всіх супутніх витратних матеріалів (пластик, скло, ламін. ДСП, рекламні площини торгового обладнання)</v>
      </c>
      <c r="G61" s="159" t="str">
        <f>IFERROR(VLOOKUP($B61,'Додаток 3'!$A:$D,4,0),"")</f>
        <v>м2</v>
      </c>
      <c r="H61" s="23">
        <v>7.2</v>
      </c>
      <c r="I61" s="19">
        <f>VLOOKUP($B61,'Додаток 3'!$A:$E,5,0)</f>
        <v>0</v>
      </c>
      <c r="J61" s="20">
        <f t="shared" si="13"/>
        <v>0</v>
      </c>
    </row>
    <row r="62" spans="1:10" outlineLevel="1">
      <c r="A62" s="150" t="str">
        <f t="shared" si="12"/>
        <v>1. Відкриття умовного магазину в регіоні S = 1000m2</v>
      </c>
      <c r="B62" s="142">
        <v>531</v>
      </c>
      <c r="C62" s="201"/>
      <c r="D62" s="16" t="str">
        <f>IFERROR(VLOOKUP($B62,'Додаток 3'!$A:$B,2,0),"")</f>
        <v>монтаж ПВХ</v>
      </c>
      <c r="E62" s="24" t="s">
        <v>741</v>
      </c>
      <c r="F62" s="17" t="str">
        <f>IFERROR(VLOOKUP($B62,'Додаток 3'!$A:$C,3,0),"")</f>
        <v>Монтаж пластика ПВХ без/с печаткою на стіну висота 2-4м</v>
      </c>
      <c r="G62" s="159" t="str">
        <f>IFERROR(VLOOKUP($B62,'Додаток 3'!$A:$D,4,0),"")</f>
        <v>м2</v>
      </c>
      <c r="H62" s="23">
        <v>7.2</v>
      </c>
      <c r="I62" s="19">
        <f>VLOOKUP($B62,'Додаток 3'!$A:$E,5,0)</f>
        <v>0</v>
      </c>
      <c r="J62" s="20">
        <f t="shared" si="13"/>
        <v>0</v>
      </c>
    </row>
    <row r="63" spans="1:10" outlineLevel="1">
      <c r="A63" s="150" t="str">
        <f t="shared" ref="A63" si="18">D$4</f>
        <v>1. Відкриття умовного магазину в регіоні S = 1000m2</v>
      </c>
      <c r="B63" s="142">
        <v>532</v>
      </c>
      <c r="C63" s="201"/>
      <c r="D63" s="16" t="str">
        <f>IFERROR(VLOOKUP($B63,'Додаток 3'!$A:$B,2,0),"")</f>
        <v>монтаж ПВХ</v>
      </c>
      <c r="E63" s="24" t="s">
        <v>741</v>
      </c>
      <c r="F63" s="17" t="str">
        <f>IFERROR(VLOOKUP($B63,'Додаток 3'!$A:$C,3,0),"")</f>
        <v>комплект кріплень для монтажу ПВХ до стіни (спінений скотч, дюбеля, рідкі цвяхи) за 1м2</v>
      </c>
      <c r="G63" s="159" t="str">
        <f>IFERROR(VLOOKUP($B63,'Додаток 3'!$A:$D,4,0),"")</f>
        <v>м2</v>
      </c>
      <c r="H63" s="23">
        <v>7.2</v>
      </c>
      <c r="I63" s="19">
        <f>VLOOKUP($B63,'Додаток 3'!$A:$E,5,0)</f>
        <v>0</v>
      </c>
      <c r="J63" s="20">
        <f t="shared" ref="J63" si="19">H63*I63</f>
        <v>0</v>
      </c>
    </row>
    <row r="64" spans="1:10" ht="33.75" outlineLevel="1">
      <c r="A64" s="150" t="str">
        <f t="shared" si="0"/>
        <v>1. Відкриття умовного магазину в регіоні S = 1000m2</v>
      </c>
      <c r="B64" s="142">
        <v>72</v>
      </c>
      <c r="C64" s="201" t="s">
        <v>951</v>
      </c>
      <c r="D64" s="16" t="str">
        <f>IFERROR(VLOOKUP($B64,'Додаток 3'!$A:$B,2,0),"")</f>
        <v>Виготовлення лайт-боксу одностороннього (Додаток №6 Ескіз 3, 4, 5)</v>
      </c>
      <c r="E64" s="16" t="s">
        <v>952</v>
      </c>
      <c r="F64" s="17" t="str">
        <f>IFERROR(VLOOKUP($B64,'Додаток 3'!$A:$C,3,0),"")</f>
        <v>Лицьова сторона - акрил молочний 3 мм+оракал серії 8500 (аплікація) або плівка с/к з друком і ламінуванням. Торець - ПВХ 3 мм, плівка 641 кольорова. Тильна сторона і відповідний борт ПВХ 3 мм.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v>
      </c>
      <c r="G64" s="159" t="str">
        <f>IFERROR(VLOOKUP($B64,'Додаток 3'!$A:$D,4,0),"")</f>
        <v>м2</v>
      </c>
      <c r="H64" s="23">
        <v>10.8</v>
      </c>
      <c r="I64" s="19">
        <f>VLOOKUP($B64,'Додаток 3'!$A:$E,5,0)</f>
        <v>0</v>
      </c>
      <c r="J64" s="20">
        <f t="shared" si="1"/>
        <v>0</v>
      </c>
    </row>
    <row r="65" spans="1:10" outlineLevel="1">
      <c r="A65" s="150" t="str">
        <f t="shared" si="0"/>
        <v>1. Відкриття умовного магазину в регіоні S = 1000m2</v>
      </c>
      <c r="B65" s="142">
        <v>115</v>
      </c>
      <c r="C65" s="201"/>
      <c r="D65" s="16" t="str">
        <f>IFERROR(VLOOKUP($B65,'Додаток 3'!$A:$B,2,0),"")</f>
        <v>Монтаж лайт-боксу одностороннього</v>
      </c>
      <c r="E65" s="16" t="s">
        <v>952</v>
      </c>
      <c r="F65" s="17" t="str">
        <f>IFERROR(VLOOKUP($B65,'Додаток 3'!$A:$C,3,0),"")</f>
        <v>Монтаж на стіну</v>
      </c>
      <c r="G65" s="159" t="str">
        <f>IFERROR(VLOOKUP($B65,'Додаток 3'!$A:$D,4,0),"")</f>
        <v>послуга</v>
      </c>
      <c r="H65" s="23">
        <v>6</v>
      </c>
      <c r="I65" s="19">
        <f>VLOOKUP($B65,'Додаток 3'!$A:$E,5,0)</f>
        <v>0</v>
      </c>
      <c r="J65" s="20">
        <f t="shared" si="1"/>
        <v>0</v>
      </c>
    </row>
    <row r="66" spans="1:10" ht="56.25" outlineLevel="1">
      <c r="A66" s="150" t="str">
        <f t="shared" si="0"/>
        <v>1. Відкриття умовного магазину в регіоні S = 1000m2</v>
      </c>
      <c r="B66" s="142">
        <v>101</v>
      </c>
      <c r="C66" s="201" t="s">
        <v>957</v>
      </c>
      <c r="D66" s="16" t="str">
        <f>IFERROR(VLOOKUP($B66,'Додаток 3'!$A:$B,2,0),"")</f>
        <v>Світлові елементи "ЛАУНЖ" зони (Додаток №6 Ескіз 16)</v>
      </c>
      <c r="E66" s="16" t="s">
        <v>25</v>
      </c>
      <c r="F66" s="17" t="str">
        <f>IFERROR(VLOOKUP($B66,'Додаток 3'!$A:$C,3,0),"")</f>
        <v xml:space="preserve">Виготовлення Лайт боксу одностороннього габаритними розмірами 1400х1400х200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Конструкция повинна передбачає наявність металевого каркасу з профільної труби 20х20х2 </v>
      </c>
      <c r="G66" s="159" t="str">
        <f>IFERROR(VLOOKUP($B66,'Додаток 3'!$A:$D,4,0),"")</f>
        <v>шт.</v>
      </c>
      <c r="H66" s="23">
        <v>1</v>
      </c>
      <c r="I66" s="19">
        <f>VLOOKUP($B66,'Додаток 3'!$A:$E,5,0)</f>
        <v>0</v>
      </c>
      <c r="J66" s="20">
        <f t="shared" si="1"/>
        <v>0</v>
      </c>
    </row>
    <row r="67" spans="1:10" ht="56.25" outlineLevel="1">
      <c r="A67" s="150" t="str">
        <f t="shared" si="0"/>
        <v>1. Відкриття умовного магазину в регіоні S = 1000m2</v>
      </c>
      <c r="B67" s="142">
        <v>102</v>
      </c>
      <c r="C67" s="201"/>
      <c r="D67" s="16" t="str">
        <f>IFERROR(VLOOKUP($B67,'Додаток 3'!$A:$B,2,0),"")</f>
        <v>Світлові елементи "ЛАУНЖ" зони (Додаток №6 Ескіз 16)</v>
      </c>
      <c r="E67" s="16" t="s">
        <v>26</v>
      </c>
      <c r="F67" s="17" t="str">
        <f>IFERROR(VLOOKUP($B67,'Додаток 3'!$A:$C,3,0),"")</f>
        <v xml:space="preserve">Виготовлення Лайт боксу одностороннього габаритними розмірами 1030х1030х200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v>
      </c>
      <c r="G67" s="159" t="str">
        <f>IFERROR(VLOOKUP($B67,'Додаток 3'!$A:$D,4,0),"")</f>
        <v>шт.</v>
      </c>
      <c r="H67" s="23">
        <v>1</v>
      </c>
      <c r="I67" s="19">
        <f>VLOOKUP($B67,'Додаток 3'!$A:$E,5,0)</f>
        <v>0</v>
      </c>
      <c r="J67" s="20">
        <f t="shared" si="1"/>
        <v>0</v>
      </c>
    </row>
    <row r="68" spans="1:10" ht="56.25" outlineLevel="1">
      <c r="A68" s="150" t="str">
        <f t="shared" si="0"/>
        <v>1. Відкриття умовного магазину в регіоні S = 1000m2</v>
      </c>
      <c r="B68" s="142">
        <v>103</v>
      </c>
      <c r="C68" s="201"/>
      <c r="D68" s="16" t="str">
        <f>IFERROR(VLOOKUP($B68,'Додаток 3'!$A:$B,2,0),"")</f>
        <v>Світлові елементи "ЛАУНЖ" зони (Додаток №6 Ескіз 16)</v>
      </c>
      <c r="E68" s="16"/>
      <c r="F68" s="17" t="str">
        <f>IFERROR(VLOOKUP($B68,'Додаток 3'!$A:$C,3,0),"")</f>
        <v xml:space="preserve">Виготовлення Лайт боксу одностороннього габаритними розмірами 815х815х200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v>
      </c>
      <c r="G68" s="159" t="str">
        <f>IFERROR(VLOOKUP($B68,'Додаток 3'!$A:$D,4,0),"")</f>
        <v>шт.</v>
      </c>
      <c r="H68" s="23">
        <v>1</v>
      </c>
      <c r="I68" s="19">
        <f>VLOOKUP($B68,'Додаток 3'!$A:$E,5,0)</f>
        <v>0</v>
      </c>
      <c r="J68" s="20">
        <f t="shared" si="1"/>
        <v>0</v>
      </c>
    </row>
    <row r="69" spans="1:10" ht="22.5" outlineLevel="1">
      <c r="A69" s="150" t="str">
        <f t="shared" ref="A69:A70" si="20">D$4</f>
        <v>1. Відкриття умовного магазину в регіоні S = 1000m2</v>
      </c>
      <c r="B69" s="142">
        <v>142</v>
      </c>
      <c r="C69" s="201"/>
      <c r="D69" s="16" t="str">
        <f>IFERROR(VLOOKUP($B69,'Додаток 3'!$A:$B,2,0),"")</f>
        <v>Монтаж Світлового елементу "ЛАУНЖ" зони</v>
      </c>
      <c r="E69" s="16"/>
      <c r="F69" s="17" t="str">
        <f>IFERROR(VLOOKUP($B69,'Додаток 3'!$A:$C,3,0),"")</f>
        <v>Монтаж до стелі Лайт боксу одностороннього габаритними розмірами 1400х1400х200 мм. Комплект кріплень для монтажу до стелі (трос, затискачі, ланцюг, анкера, дюбеля, шуруп з відкритим кільцем нержавіючий);</v>
      </c>
      <c r="G69" s="159" t="str">
        <f>IFERROR(VLOOKUP($B69,'Додаток 3'!$A:$D,4,0),"")</f>
        <v>послуга</v>
      </c>
      <c r="H69" s="23">
        <v>1</v>
      </c>
      <c r="I69" s="19">
        <f>VLOOKUP($B69,'Додаток 3'!$A:$E,5,0)</f>
        <v>0</v>
      </c>
      <c r="J69" s="20">
        <f t="shared" ref="J69:J70" si="21">H69*I69</f>
        <v>0</v>
      </c>
    </row>
    <row r="70" spans="1:10" ht="22.5" outlineLevel="1">
      <c r="A70" s="150" t="str">
        <f t="shared" si="20"/>
        <v>1. Відкриття умовного магазину в регіоні S = 1000m2</v>
      </c>
      <c r="B70" s="142">
        <v>143</v>
      </c>
      <c r="C70" s="201"/>
      <c r="D70" s="16" t="str">
        <f>IFERROR(VLOOKUP($B70,'Додаток 3'!$A:$B,2,0),"")</f>
        <v>Монтаж Світлового елементу "ЛАУНЖ" зони</v>
      </c>
      <c r="E70" s="16"/>
      <c r="F70" s="17" t="str">
        <f>IFERROR(VLOOKUP($B70,'Додаток 3'!$A:$C,3,0),"")</f>
        <v>Монтаж до стелі Лайт боксу одностороннього габаритними розмірами 1030х1030х200 мм. Комплект кріплень для монтажу до стелі (трос, затискачі, ланцюг, анкера, дюбеля, шуруп з відкритим кільцем нержавіючий);</v>
      </c>
      <c r="G70" s="159" t="str">
        <f>IFERROR(VLOOKUP($B70,'Додаток 3'!$A:$D,4,0),"")</f>
        <v>послуга</v>
      </c>
      <c r="H70" s="23">
        <v>1</v>
      </c>
      <c r="I70" s="19">
        <f>VLOOKUP($B70,'Додаток 3'!$A:$E,5,0)</f>
        <v>0</v>
      </c>
      <c r="J70" s="20">
        <f t="shared" si="21"/>
        <v>0</v>
      </c>
    </row>
    <row r="71" spans="1:10" ht="22.5" outlineLevel="1">
      <c r="A71" s="150" t="str">
        <f t="shared" si="0"/>
        <v>1. Відкриття умовного магазину в регіоні S = 1000m2</v>
      </c>
      <c r="B71" s="142">
        <v>144</v>
      </c>
      <c r="C71" s="201"/>
      <c r="D71" s="16" t="str">
        <f>IFERROR(VLOOKUP($B71,'Додаток 3'!$A:$B,2,0),"")</f>
        <v>Монтаж Світлового елементу "ЛАУНЖ" зони</v>
      </c>
      <c r="E71" s="16"/>
      <c r="F71" s="17" t="str">
        <f>IFERROR(VLOOKUP($B71,'Додаток 3'!$A:$C,3,0),"")</f>
        <v>Монтаж до стелі Лайт боксу одностороннього габаритними розмірами 815х815х200 мм. Комплект кріплень для монтажу до стелі (трос, затискачі, ланцюг, анкера, дюбеля, шуруп з відкритим кільцем нержавіючий);</v>
      </c>
      <c r="G71" s="159" t="str">
        <f>IFERROR(VLOOKUP($B71,'Додаток 3'!$A:$D,4,0),"")</f>
        <v>послуга</v>
      </c>
      <c r="H71" s="23">
        <v>1</v>
      </c>
      <c r="I71" s="19">
        <f>VLOOKUP($B71,'Додаток 3'!$A:$E,5,0)</f>
        <v>0</v>
      </c>
      <c r="J71" s="20">
        <f t="shared" si="1"/>
        <v>0</v>
      </c>
    </row>
    <row r="72" spans="1:10" ht="22.5" outlineLevel="1">
      <c r="A72" s="150" t="str">
        <f t="shared" ref="A72:A74" si="22">D$4</f>
        <v>1. Відкриття умовного магазину в регіоні S = 1000m2</v>
      </c>
      <c r="B72" s="142">
        <v>106</v>
      </c>
      <c r="C72" s="201" t="s">
        <v>958</v>
      </c>
      <c r="D72" s="16" t="str">
        <f>IFERROR(VLOOKUP($B72,'Додаток 3'!$A:$B,2,0),"")</f>
        <v>Топпери на обладнання  (Додаток №6 Ескіз 18)</v>
      </c>
      <c r="E72" s="16" t="s">
        <v>959</v>
      </c>
      <c r="F72" s="17" t="str">
        <f>IFERROR(VLOOKUP($B72,'Додаток 3'!$A:$C,3,0),"")</f>
        <v>Виготовлення топперу. ПВХ 4мм оклеений плівкою с/к з друком і ламінуванням + 2-х стор. спінений Скотч 12 мм. Оклеювання із заворотом на задню поверхню. Плівка для ламінації матова</v>
      </c>
      <c r="G72" s="159" t="str">
        <f>IFERROR(VLOOKUP($B72,'Додаток 3'!$A:$D,4,0),"")</f>
        <v>м2</v>
      </c>
      <c r="H72" s="23">
        <v>12.8</v>
      </c>
      <c r="I72" s="19">
        <f>VLOOKUP($B72,'Додаток 3'!$A:$E,5,0)</f>
        <v>0</v>
      </c>
      <c r="J72" s="20">
        <f t="shared" ref="J72:J74" si="23">H72*I72</f>
        <v>0</v>
      </c>
    </row>
    <row r="73" spans="1:10" ht="33.75" outlineLevel="1">
      <c r="A73" s="150" t="str">
        <f t="shared" si="22"/>
        <v>1. Відкриття умовного магазину в регіоні S = 1000m2</v>
      </c>
      <c r="B73" s="142">
        <v>107</v>
      </c>
      <c r="C73" s="201"/>
      <c r="D73" s="16" t="str">
        <f>IFERROR(VLOOKUP($B73,'Додаток 3'!$A:$B,2,0),"")</f>
        <v>Топпери на обладнання "Бьюти зона"   (Додаток №6 Ескіз 19)</v>
      </c>
      <c r="E73" s="16" t="s">
        <v>960</v>
      </c>
      <c r="F73" s="17" t="str">
        <f>IFERROR(VLOOKUP($B73,'Додаток 3'!$A:$C,3,0),"")</f>
        <v>Топпер 1000х180мм. ПВХ 3мм оклеений пленкой с / к с печатью и ламинацией + 2-х стр. вспененный Скотч 12 мм.  Оклеивания с заворотом на заднюю поверхность. Пленка для ламинации матовая Сверху лазерная порезка из молочного акрила 3мм, и плоттерная порезка 641/010мат.</v>
      </c>
      <c r="G73" s="159" t="str">
        <f>IFERROR(VLOOKUP($B73,'Додаток 3'!$A:$D,4,0),"")</f>
        <v>шт.</v>
      </c>
      <c r="H73" s="23">
        <v>16</v>
      </c>
      <c r="I73" s="19">
        <f>VLOOKUP($B73,'Додаток 3'!$A:$E,5,0)</f>
        <v>0</v>
      </c>
      <c r="J73" s="20">
        <f t="shared" si="23"/>
        <v>0</v>
      </c>
    </row>
    <row r="74" spans="1:10" outlineLevel="1">
      <c r="A74" s="150" t="str">
        <f t="shared" si="22"/>
        <v>1. Відкриття умовного магазину в регіоні S = 1000m2</v>
      </c>
      <c r="B74" s="142">
        <v>146</v>
      </c>
      <c r="C74" s="201"/>
      <c r="D74" s="16" t="str">
        <f>IFERROR(VLOOKUP($B74,'Додаток 3'!$A:$B,2,0),"")</f>
        <v>Монтаж топперов на обладнання</v>
      </c>
      <c r="E74" s="16"/>
      <c r="F74" s="17" t="str">
        <f>IFERROR(VLOOKUP($B74,'Додаток 3'!$A:$C,3,0),"")</f>
        <v>Монтаж на обладнання, на 2-х стор. Скотч</v>
      </c>
      <c r="G74" s="159" t="str">
        <f>IFERROR(VLOOKUP($B74,'Додаток 3'!$A:$D,4,0),"")</f>
        <v>м2</v>
      </c>
      <c r="H74" s="23">
        <v>15.7</v>
      </c>
      <c r="I74" s="19">
        <f>VLOOKUP($B74,'Додаток 3'!$A:$E,5,0)</f>
        <v>0</v>
      </c>
      <c r="J74" s="20">
        <f t="shared" si="23"/>
        <v>0</v>
      </c>
    </row>
    <row r="75" spans="1:10" ht="45" outlineLevel="1">
      <c r="A75" s="150" t="str">
        <f t="shared" si="0"/>
        <v>1. Відкриття умовного магазину в регіоні S = 1000m2</v>
      </c>
      <c r="B75" s="142">
        <v>68</v>
      </c>
      <c r="C75" s="201" t="s">
        <v>1068</v>
      </c>
      <c r="D75" s="16" t="str">
        <f>IFERROR(VLOOKUP($B75,'Додаток 3'!$A:$B,2,0),"")</f>
        <v>Куточок покупця (Додаток №6 Ескіз 1)</v>
      </c>
      <c r="E75" s="16" t="s">
        <v>961</v>
      </c>
      <c r="F75" s="17" t="str">
        <f>IFERROR(VLOOKUP($B75,'Додаток 3'!$A:$C,3,0),"")</f>
        <v xml:space="preserve">Виготовлення куточку покупця габаритними розмірами 750х530 мм згідно предоставленого технічного єскізу. Матеріали: Основа ДСП 10 мм з кромкуванням периметру; набірний об'ємний карман білий полістерол 2 мм, фрезерувння, термозгинання, нанесення інформації одним з трьох запропонованих методів; об'ємні кармани (під вставку А5 - 2 штуки, під вставку А4 -1 штука) із прозорого акрилу 2 мм та об'ємом 5 мм. Апплікація з плівки ORACAL 641 матовий колір 034 </v>
      </c>
      <c r="G75" s="159" t="str">
        <f>IFERROR(VLOOKUP($B75,'Додаток 3'!$A:$D,4,0),"")</f>
        <v>шт.</v>
      </c>
      <c r="H75" s="23">
        <v>1</v>
      </c>
      <c r="I75" s="19">
        <f>VLOOKUP($B75,'Додаток 3'!$A:$E,5,0)</f>
        <v>0</v>
      </c>
      <c r="J75" s="20">
        <f t="shared" si="1"/>
        <v>0</v>
      </c>
    </row>
    <row r="76" spans="1:10" outlineLevel="1">
      <c r="A76" s="150" t="str">
        <f t="shared" si="0"/>
        <v>1. Відкриття умовного магазину в регіоні S = 1000m2</v>
      </c>
      <c r="B76" s="142">
        <v>111</v>
      </c>
      <c r="C76" s="201"/>
      <c r="D76" s="16" t="str">
        <f>IFERROR(VLOOKUP($B76,'Додаток 3'!$A:$B,2,0),"")</f>
        <v>Монтаж "Куточок покупця"</v>
      </c>
      <c r="E76" s="16" t="s">
        <v>961</v>
      </c>
      <c r="F76" s="17" t="str">
        <f>IFERROR(VLOOKUP($B76,'Додаток 3'!$A:$C,3,0),"")</f>
        <v>Монтаж на стіну, місця кріплення заклеїти плівкою оракал 641 серії, нарізаними кружечками. ; 1200х900 мм</v>
      </c>
      <c r="G76" s="159" t="str">
        <f>IFERROR(VLOOKUP($B76,'Додаток 3'!$A:$D,4,0),"")</f>
        <v>послуга</v>
      </c>
      <c r="H76" s="23">
        <v>1</v>
      </c>
      <c r="I76" s="19">
        <f>VLOOKUP($B76,'Додаток 3'!$A:$E,5,0)</f>
        <v>0</v>
      </c>
      <c r="J76" s="20">
        <f t="shared" si="1"/>
        <v>0</v>
      </c>
    </row>
    <row r="77" spans="1:10" outlineLevel="1">
      <c r="A77" s="150" t="str">
        <f t="shared" si="0"/>
        <v>1. Відкриття умовного магазину в регіоні S = 1000m2</v>
      </c>
      <c r="B77" s="142">
        <v>112</v>
      </c>
      <c r="C77" s="201"/>
      <c r="D77" s="16" t="str">
        <f>IFERROR(VLOOKUP($B77,'Додаток 3'!$A:$B,2,0),"")</f>
        <v>Монтаж "Куточок покупця"</v>
      </c>
      <c r="E77" s="16" t="s">
        <v>961</v>
      </c>
      <c r="F77" s="17" t="str">
        <f>IFERROR(VLOOKUP($B77,'Додаток 3'!$A:$C,3,0),"")</f>
        <v>Комплект кріплень для монтажу на стіну (анкера, дюбеля, шурупи, спінений скотч)</v>
      </c>
      <c r="G77" s="159" t="str">
        <f>IFERROR(VLOOKUP($B77,'Додаток 3'!$A:$D,4,0),"")</f>
        <v>комплект</v>
      </c>
      <c r="H77" s="23">
        <v>1</v>
      </c>
      <c r="I77" s="19">
        <f>VLOOKUP($B77,'Додаток 3'!$A:$E,5,0)</f>
        <v>0</v>
      </c>
      <c r="J77" s="20">
        <f t="shared" si="1"/>
        <v>0</v>
      </c>
    </row>
    <row r="78" spans="1:10" ht="22.5" outlineLevel="1">
      <c r="A78" s="150" t="str">
        <f t="shared" si="0"/>
        <v>1. Відкриття умовного магазину в регіоні S = 1000m2</v>
      </c>
      <c r="B78" s="142">
        <v>109</v>
      </c>
      <c r="C78" s="201" t="s">
        <v>962</v>
      </c>
      <c r="D78" s="16" t="str">
        <f>IFERROR(VLOOKUP($B78,'Додаток 3'!$A:$B,2,0),"")</f>
        <v>Нумерки в зону PickUp  (Додаток №6 Ескіз 20)</v>
      </c>
      <c r="E78" s="16" t="s">
        <v>963</v>
      </c>
      <c r="F78" s="17" t="str">
        <f>IFERROR(VLOOKUP($B78,'Додаток 3'!$A:$C,3,0),"")</f>
        <v>ПВХ 3мм оклеений пленкой с / к с печатью и ламинацией + 2-х стр. вспененный Скотч 12 мм.  Оклеивания с заворотом на заднюю поверхность. Пленка для ламинации матовая Сверху лазерная порезка из молочного акрила 3мм, и плоттерная порезка 641/010мат.</v>
      </c>
      <c r="G78" s="159" t="str">
        <f>IFERROR(VLOOKUP($B78,'Додаток 3'!$A:$D,4,0),"")</f>
        <v>комплект</v>
      </c>
      <c r="H78" s="23">
        <v>20</v>
      </c>
      <c r="I78" s="19">
        <f>VLOOKUP($B78,'Додаток 3'!$A:$E,5,0)</f>
        <v>0</v>
      </c>
      <c r="J78" s="20">
        <f t="shared" si="1"/>
        <v>0</v>
      </c>
    </row>
    <row r="79" spans="1:10" outlineLevel="1">
      <c r="A79" s="150" t="str">
        <f t="shared" si="0"/>
        <v>1. Відкриття умовного магазину в регіоні S = 1000m2</v>
      </c>
      <c r="B79" s="142">
        <v>149</v>
      </c>
      <c r="C79" s="201"/>
      <c r="D79" s="16" t="str">
        <f>IFERROR(VLOOKUP($B79,'Додаток 3'!$A:$B,2,0),"")</f>
        <v xml:space="preserve">Монтаж нумерків в зону PickUp </v>
      </c>
      <c r="E79" s="16" t="s">
        <v>963</v>
      </c>
      <c r="F79" s="17" t="str">
        <f>IFERROR(VLOOKUP($B79,'Додаток 3'!$A:$C,3,0),"")</f>
        <v>Монтаж на обладнання, на 2-х стор. Скотч</v>
      </c>
      <c r="G79" s="159" t="str">
        <f>IFERROR(VLOOKUP($B79,'Додаток 3'!$A:$D,4,0),"")</f>
        <v>комплект</v>
      </c>
      <c r="H79" s="23">
        <v>20</v>
      </c>
      <c r="I79" s="19">
        <f>VLOOKUP($B79,'Додаток 3'!$A:$E,5,0)</f>
        <v>0</v>
      </c>
      <c r="J79" s="20">
        <f t="shared" si="1"/>
        <v>0</v>
      </c>
    </row>
    <row r="80" spans="1:10" ht="45" outlineLevel="1">
      <c r="A80" s="150" t="str">
        <f t="shared" ref="A80:A90" si="24">D$4</f>
        <v>1. Відкриття умовного магазину в регіоні S = 1000m2</v>
      </c>
      <c r="B80" s="143">
        <v>110.1</v>
      </c>
      <c r="C80" s="201" t="s">
        <v>972</v>
      </c>
      <c r="D80" s="16" t="str">
        <f>IFERROR(VLOOKUP($B80,'Додаток 3'!$A:$B,2,0),"")</f>
        <v>Інфо дошка (Додаток №6 Ескіз 22)</v>
      </c>
      <c r="E80" s="16" t="s">
        <v>969</v>
      </c>
      <c r="F80" s="17" t="str">
        <f>IFERROR(VLOOKUP($B80,'Додаток 3'!$A:$C,3,0),"")</f>
        <v xml:space="preserve">Габаритний розмір 1500х1000мм. Матеріал: основа - ПВХ 6мм , П подібний профіль торцевої по периметру (аннодірованний), оклеейка печаткою 1440dpi на плівці oracal матовою. Кармани - акрил прозорий 3 мм (згідно зі схемою), клеїться до основи за допомогою силіконового прозорого двостороннього скотча 4 мм. Коркове полотно 4 мм 350х910мм. Кріпиться до основи за допомогою клею. Передбачити захист країв коркового полотна. </v>
      </c>
      <c r="G80" s="159" t="str">
        <f>IFERROR(VLOOKUP($B80,'Додаток 3'!$A:$D,4,0),"")</f>
        <v>шт.</v>
      </c>
      <c r="H80" s="23">
        <v>1</v>
      </c>
      <c r="I80" s="19">
        <f>VLOOKUP($B80,'Додаток 3'!$A:$E,5,0)</f>
        <v>0</v>
      </c>
      <c r="J80" s="20">
        <f t="shared" ref="J80:J90" si="25">H80*I80</f>
        <v>0</v>
      </c>
    </row>
    <row r="81" spans="1:10" ht="33.75" outlineLevel="1">
      <c r="A81" s="150" t="str">
        <f t="shared" si="24"/>
        <v>1. Відкриття умовного магазину в регіоні S = 1000m2</v>
      </c>
      <c r="B81" s="143">
        <v>110.2</v>
      </c>
      <c r="C81" s="201"/>
      <c r="D81" s="16" t="str">
        <f>IFERROR(VLOOKUP($B81,'Додаток 3'!$A:$B,2,0),"")</f>
        <v>Дошка емоцій (Додаток №6 Ескіз 22)</v>
      </c>
      <c r="E81" s="16" t="s">
        <v>969</v>
      </c>
      <c r="F81" s="17" t="str">
        <f>IFERROR(VLOOKUP($B81,'Додаток 3'!$A:$C,3,0),"")</f>
        <v>Габаритний розмір 1500х1000мм. Матеріал: основа - ПВХ 6мм,  П подібний профіль торцевої по периметру (аннодірованний), оклеейка печаткою 1440dpi на плівці oracal матовою.
Коркове полотно 4мм 1330х600мм. Кріпиться до основи за допомогою клею, передбачити захист країв коркового полотна</v>
      </c>
      <c r="G81" s="159" t="str">
        <f>IFERROR(VLOOKUP($B81,'Додаток 3'!$A:$D,4,0),"")</f>
        <v>шт.</v>
      </c>
      <c r="H81" s="23">
        <v>1</v>
      </c>
      <c r="I81" s="19">
        <f>VLOOKUP($B81,'Додаток 3'!$A:$E,5,0)</f>
        <v>0</v>
      </c>
      <c r="J81" s="20">
        <f t="shared" si="25"/>
        <v>0</v>
      </c>
    </row>
    <row r="82" spans="1:10" outlineLevel="1">
      <c r="A82" s="150" t="str">
        <f t="shared" si="24"/>
        <v>1. Відкриття умовного магазину в регіоні S = 1000m2</v>
      </c>
      <c r="B82" s="143">
        <v>110.3</v>
      </c>
      <c r="C82" s="201"/>
      <c r="D82" s="16" t="str">
        <f>IFERROR(VLOOKUP($B82,'Додаток 3'!$A:$B,2,0),"")</f>
        <v>Монтаж "Інфо дошка"/"Дошка емоцій"</v>
      </c>
      <c r="E82" s="16" t="s">
        <v>969</v>
      </c>
      <c r="F82" s="17" t="str">
        <f>IFERROR(VLOOKUP($B82,'Додаток 3'!$A:$C,3,0),"")</f>
        <v xml:space="preserve">Монтаж на стіну. </v>
      </c>
      <c r="G82" s="159" t="str">
        <f>IFERROR(VLOOKUP($B82,'Додаток 3'!$A:$D,4,0),"")</f>
        <v>послуга</v>
      </c>
      <c r="H82" s="23">
        <v>1</v>
      </c>
      <c r="I82" s="19">
        <f>VLOOKUP($B82,'Додаток 3'!$A:$E,5,0)</f>
        <v>0</v>
      </c>
      <c r="J82" s="20">
        <f t="shared" si="25"/>
        <v>0</v>
      </c>
    </row>
    <row r="83" spans="1:10" outlineLevel="1">
      <c r="A83" s="150" t="str">
        <f t="shared" si="24"/>
        <v>1. Відкриття умовного магазину в регіоні S = 1000m2</v>
      </c>
      <c r="B83" s="143">
        <v>110.4</v>
      </c>
      <c r="C83" s="201"/>
      <c r="D83" s="16" t="str">
        <f>IFERROR(VLOOKUP($B83,'Додаток 3'!$A:$B,2,0),"")</f>
        <v>Монтаж "Інфо дошка"/"Дошка емоцій"</v>
      </c>
      <c r="E83" s="16" t="s">
        <v>969</v>
      </c>
      <c r="F83" s="17" t="str">
        <f>IFERROR(VLOOKUP($B83,'Додаток 3'!$A:$C,3,0),"")</f>
        <v>Комплект кріплень для монтажу на стіну (анкера, дюбеля, шурупи, спінений скотч)</v>
      </c>
      <c r="G83" s="159" t="str">
        <f>IFERROR(VLOOKUP($B83,'Додаток 3'!$A:$D,4,0),"")</f>
        <v>послуга</v>
      </c>
      <c r="H83" s="23">
        <v>1</v>
      </c>
      <c r="I83" s="19">
        <f>VLOOKUP($B83,'Додаток 3'!$A:$E,5,0)</f>
        <v>0</v>
      </c>
      <c r="J83" s="20">
        <f t="shared" si="25"/>
        <v>0</v>
      </c>
    </row>
    <row r="84" spans="1:10" outlineLevel="1">
      <c r="A84" s="150" t="str">
        <f t="shared" ref="A84:A87" si="26">D$4</f>
        <v>1. Відкриття умовного магазину в регіоні S = 1000m2</v>
      </c>
      <c r="B84" s="143">
        <v>164</v>
      </c>
      <c r="C84" s="201"/>
      <c r="D84" s="16" t="str">
        <f>IFERROR(VLOOKUP($B84,'Додаток 3'!$A:$B,2,0),"")</f>
        <v>Спінений білий ПВХ, щільність 0,65-0,7 г/см3</v>
      </c>
      <c r="E84" s="16" t="s">
        <v>970</v>
      </c>
      <c r="F84" s="17" t="str">
        <f>IFERROR(VLOOKUP($B84,'Додаток 3'!$A:$C,3,0),"")</f>
        <v>3 мм товщина</v>
      </c>
      <c r="G84" s="159" t="str">
        <f>IFERROR(VLOOKUP($B84,'Додаток 3'!$A:$D,4,0),"")</f>
        <v>м2</v>
      </c>
      <c r="H84" s="23">
        <v>0.81</v>
      </c>
      <c r="I84" s="19">
        <f>VLOOKUP($B84,'Додаток 3'!$A:$E,5,0)</f>
        <v>0</v>
      </c>
      <c r="J84" s="20">
        <f t="shared" ref="J84:J87" si="27">H84*I84</f>
        <v>0</v>
      </c>
    </row>
    <row r="85" spans="1:10" outlineLevel="1">
      <c r="A85" s="150" t="str">
        <f t="shared" si="26"/>
        <v>1. Відкриття умовного магазину в регіоні S = 1000m2</v>
      </c>
      <c r="B85" s="143">
        <v>411</v>
      </c>
      <c r="C85" s="201"/>
      <c r="D85" s="16" t="str">
        <f>IFERROR(VLOOKUP($B85,'Додаток 3'!$A:$B,2,0),"")</f>
        <v xml:space="preserve">Друк на плівці сольвентний </v>
      </c>
      <c r="E85" s="16" t="s">
        <v>970</v>
      </c>
      <c r="F85" s="17" t="str">
        <f>IFERROR(VLOOKUP($B85,'Додаток 3'!$A:$C,3,0),"")</f>
        <v xml:space="preserve">якість друку 1440 dpi (еко сольвент), матеріал, послуга друку, підрізування за форматом, упаковка </v>
      </c>
      <c r="G85" s="159" t="str">
        <f>IFERROR(VLOOKUP($B85,'Додаток 3'!$A:$D,4,0),"")</f>
        <v>м2</v>
      </c>
      <c r="H85" s="23">
        <v>0.81</v>
      </c>
      <c r="I85" s="19">
        <f>VLOOKUP($B85,'Додаток 3'!$A:$E,5,0)</f>
        <v>0</v>
      </c>
      <c r="J85" s="20">
        <f t="shared" si="27"/>
        <v>0</v>
      </c>
    </row>
    <row r="86" spans="1:10" ht="22.5" outlineLevel="1">
      <c r="A86" s="150" t="str">
        <f t="shared" si="26"/>
        <v>1. Відкриття умовного магазину в регіоні S = 1000m2</v>
      </c>
      <c r="B86" s="143">
        <v>437</v>
      </c>
      <c r="C86" s="201"/>
      <c r="D86" s="16" t="str">
        <f>IFERROR(VLOOKUP($B86,'Додаток 3'!$A:$B,2,0),"")</f>
        <v>поклейка плівки</v>
      </c>
      <c r="E86" s="16" t="s">
        <v>970</v>
      </c>
      <c r="F86" s="17" t="str">
        <f>IFERROR(VLOOKUP($B86,'Додаток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86" s="159" t="str">
        <f>IFERROR(VLOOKUP($B86,'Додаток 3'!$A:$D,4,0),"")</f>
        <v>м2</v>
      </c>
      <c r="H86" s="23">
        <v>0.81</v>
      </c>
      <c r="I86" s="19">
        <f>VLOOKUP($B86,'Додаток 3'!$A:$E,5,0)</f>
        <v>0</v>
      </c>
      <c r="J86" s="20">
        <f t="shared" si="27"/>
        <v>0</v>
      </c>
    </row>
    <row r="87" spans="1:10" outlineLevel="1">
      <c r="A87" s="150" t="str">
        <f t="shared" si="26"/>
        <v>1. Відкриття умовного магазину в регіоні S = 1000m2</v>
      </c>
      <c r="B87" s="143">
        <v>531</v>
      </c>
      <c r="C87" s="201"/>
      <c r="D87" s="16" t="str">
        <f>IFERROR(VLOOKUP($B87,'Додаток 3'!$A:$B,2,0),"")</f>
        <v>монтаж ПВХ</v>
      </c>
      <c r="E87" s="16" t="s">
        <v>970</v>
      </c>
      <c r="F87" s="17" t="str">
        <f>IFERROR(VLOOKUP($B87,'Додаток 3'!$A:$C,3,0),"")</f>
        <v>Монтаж пластика ПВХ без/с печаткою на стіну висота 2-4м</v>
      </c>
      <c r="G87" s="159" t="str">
        <f>IFERROR(VLOOKUP($B87,'Додаток 3'!$A:$D,4,0),"")</f>
        <v>м2</v>
      </c>
      <c r="H87" s="23">
        <v>0.81</v>
      </c>
      <c r="I87" s="19">
        <f>VLOOKUP($B87,'Додаток 3'!$A:$E,5,0)</f>
        <v>0</v>
      </c>
      <c r="J87" s="20">
        <f t="shared" si="27"/>
        <v>0</v>
      </c>
    </row>
    <row r="88" spans="1:10" outlineLevel="1">
      <c r="A88" s="150" t="str">
        <f t="shared" si="24"/>
        <v>1. Відкриття умовного магазину в регіоні S = 1000m2</v>
      </c>
      <c r="B88" s="143">
        <v>532</v>
      </c>
      <c r="C88" s="201"/>
      <c r="D88" s="16" t="str">
        <f>IFERROR(VLOOKUP($B88,'Додаток 3'!$A:$B,2,0),"")</f>
        <v>монтаж ПВХ</v>
      </c>
      <c r="E88" s="16" t="s">
        <v>970</v>
      </c>
      <c r="F88" s="17" t="str">
        <f>IFERROR(VLOOKUP($B88,'Додаток 3'!$A:$C,3,0),"")</f>
        <v>комплект кріплень для монтажу ПВХ до стіни (спінений скотч, дюбеля, рідкі цвяхи) за 1м2</v>
      </c>
      <c r="G88" s="159" t="str">
        <f>IFERROR(VLOOKUP($B88,'Додаток 3'!$A:$D,4,0),"")</f>
        <v>м2</v>
      </c>
      <c r="H88" s="23">
        <v>0.81</v>
      </c>
      <c r="I88" s="19">
        <f>VLOOKUP($B88,'Додаток 3'!$A:$E,5,0)</f>
        <v>0</v>
      </c>
      <c r="J88" s="20">
        <f t="shared" si="25"/>
        <v>0</v>
      </c>
    </row>
    <row r="89" spans="1:10" outlineLevel="1">
      <c r="A89" s="150" t="str">
        <f t="shared" si="24"/>
        <v>1. Відкриття умовного магазину в регіоні S = 1000m2</v>
      </c>
      <c r="B89" s="142">
        <v>411</v>
      </c>
      <c r="C89" s="201"/>
      <c r="D89" s="16" t="str">
        <f>IFERROR(VLOOKUP($B89,'Додаток 3'!$A:$B,2,0),"")</f>
        <v xml:space="preserve">Друк на плівці сольвентний </v>
      </c>
      <c r="E89" s="144" t="s">
        <v>971</v>
      </c>
      <c r="F89" s="17" t="str">
        <f>IFERROR(VLOOKUP($B89,'Додаток 3'!$A:$C,3,0),"")</f>
        <v xml:space="preserve">якість друку 1440 dpi (еко сольвент), матеріал, послуга друку, підрізування за форматом, упаковка </v>
      </c>
      <c r="G89" s="159" t="str">
        <f>IFERROR(VLOOKUP($B89,'Додаток 3'!$A:$D,4,0),"")</f>
        <v>м2</v>
      </c>
      <c r="H89" s="23">
        <v>3.1</v>
      </c>
      <c r="I89" s="19">
        <f>VLOOKUP($B89,'Додаток 3'!$A:$E,5,0)</f>
        <v>0</v>
      </c>
      <c r="J89" s="20">
        <f t="shared" si="25"/>
        <v>0</v>
      </c>
    </row>
    <row r="90" spans="1:10" ht="22.5" outlineLevel="1">
      <c r="A90" s="150" t="str">
        <f t="shared" si="24"/>
        <v>1. Відкриття умовного магазину в регіоні S = 1000m2</v>
      </c>
      <c r="B90" s="142">
        <v>439</v>
      </c>
      <c r="C90" s="201"/>
      <c r="D90" s="16" t="str">
        <f>IFERROR(VLOOKUP($B90,'Додаток 3'!$A:$B,2,0),"")</f>
        <v>Поклейка плівки з ламінуванням</v>
      </c>
      <c r="E90" s="144" t="s">
        <v>971</v>
      </c>
      <c r="F90" s="17" t="str">
        <f>IFERROR(VLOOKUP($B90,'Додаток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90" s="159" t="str">
        <f>IFERROR(VLOOKUP($B90,'Додаток 3'!$A:$D,4,0),"")</f>
        <v>м2</v>
      </c>
      <c r="H90" s="23">
        <v>3.1</v>
      </c>
      <c r="I90" s="19">
        <f>VLOOKUP($B90,'Додаток 3'!$A:$E,5,0)</f>
        <v>0</v>
      </c>
      <c r="J90" s="20">
        <f t="shared" si="25"/>
        <v>0</v>
      </c>
    </row>
    <row r="91" spans="1:10" ht="22.5" outlineLevel="1">
      <c r="A91" s="150" t="str">
        <f t="shared" si="0"/>
        <v>1. Відкриття умовного магазину в регіоні S = 1000m2</v>
      </c>
      <c r="B91" s="142">
        <v>69</v>
      </c>
      <c r="C91" s="201" t="s">
        <v>720</v>
      </c>
      <c r="D91" s="16" t="str">
        <f>IFERROR(VLOOKUP($B91,'Додаток 3'!$A:$B,2,0),"")</f>
        <v>Банерна конструкція (Додаток №6 Ескіз 2)</v>
      </c>
      <c r="E91" s="16" t="s">
        <v>50</v>
      </c>
      <c r="F91" s="17" t="str">
        <f>IFERROR(VLOOKUP($B91,'Додаток 3'!$A:$C,3,0),"")</f>
        <v>Каркас алюмінієвий профіль 20х20мм і 20х40мм+банер 510  г/м2+друк 1440dpi сальвентнимі чорнилом. Натяжка банера на каркас з заворотом у вигляді картини.</v>
      </c>
      <c r="G91" s="159" t="str">
        <f>IFERROR(VLOOKUP($B91,'Додаток 3'!$A:$D,4,0),"")</f>
        <v>м2</v>
      </c>
      <c r="H91" s="23">
        <v>7.2</v>
      </c>
      <c r="I91" s="19">
        <f>VLOOKUP($B91,'Додаток 3'!$A:$E,5,0)</f>
        <v>0</v>
      </c>
      <c r="J91" s="20">
        <f t="shared" si="1"/>
        <v>0</v>
      </c>
    </row>
    <row r="92" spans="1:10" outlineLevel="1">
      <c r="A92" s="150" t="str">
        <f t="shared" si="0"/>
        <v>1. Відкриття умовного магазину в регіоні S = 1000m2</v>
      </c>
      <c r="B92" s="142">
        <v>113</v>
      </c>
      <c r="C92" s="201"/>
      <c r="D92" s="16" t="str">
        <f>IFERROR(VLOOKUP($B92,'Додаток 3'!$A:$B,2,0),"")</f>
        <v>Монтаж "Банерна конструкція"</v>
      </c>
      <c r="E92" s="16" t="s">
        <v>50</v>
      </c>
      <c r="F92" s="17" t="str">
        <f>IFERROR(VLOOKUP($B92,'Додаток 3'!$A:$C,3,0),"")</f>
        <v xml:space="preserve">Монтаж на стіну. </v>
      </c>
      <c r="G92" s="159" t="str">
        <f>IFERROR(VLOOKUP($B92,'Додаток 3'!$A:$D,4,0),"")</f>
        <v>послуга</v>
      </c>
      <c r="H92" s="23">
        <v>1</v>
      </c>
      <c r="I92" s="19">
        <f>VLOOKUP($B92,'Додаток 3'!$A:$E,5,0)</f>
        <v>0</v>
      </c>
      <c r="J92" s="20">
        <f t="shared" si="1"/>
        <v>0</v>
      </c>
    </row>
    <row r="93" spans="1:10" outlineLevel="1">
      <c r="A93" s="150" t="str">
        <f t="shared" si="0"/>
        <v>1. Відкриття умовного магазину в регіоні S = 1000m2</v>
      </c>
      <c r="B93" s="142">
        <v>114</v>
      </c>
      <c r="C93" s="201"/>
      <c r="D93" s="16" t="str">
        <f>IFERROR(VLOOKUP($B93,'Додаток 3'!$A:$B,2,0),"")</f>
        <v>Монтаж "Банерна конструкція"</v>
      </c>
      <c r="E93" s="16"/>
      <c r="F93" s="17" t="str">
        <f>IFERROR(VLOOKUP($B93,'Додаток 3'!$A:$C,3,0),"")</f>
        <v>Комплект кріплень для монтажу на стіну (анкера, дюбеля, шурупи)</v>
      </c>
      <c r="G93" s="159" t="str">
        <f>IFERROR(VLOOKUP($B93,'Додаток 3'!$A:$D,4,0),"")</f>
        <v>комплект</v>
      </c>
      <c r="H93" s="23">
        <v>1</v>
      </c>
      <c r="I93" s="19">
        <f>VLOOKUP($B93,'Додаток 3'!$A:$E,5,0)</f>
        <v>0</v>
      </c>
      <c r="J93" s="20">
        <f t="shared" si="1"/>
        <v>0</v>
      </c>
    </row>
    <row r="94" spans="1:10" outlineLevel="1">
      <c r="A94" s="150" t="str">
        <f t="shared" si="0"/>
        <v>1. Відкриття умовного магазину в регіоні S = 1000m2</v>
      </c>
      <c r="B94" s="142">
        <v>411</v>
      </c>
      <c r="C94" s="201" t="s">
        <v>1069</v>
      </c>
      <c r="D94" s="16" t="str">
        <f>IFERROR(VLOOKUP($B94,'Додаток 3'!$A:$B,2,0),"")</f>
        <v xml:space="preserve">Друк на плівці сольвентний </v>
      </c>
      <c r="E94" s="144" t="s">
        <v>51</v>
      </c>
      <c r="F94" s="17" t="str">
        <f>IFERROR(VLOOKUP($B94,'Додаток 3'!$A:$C,3,0),"")</f>
        <v xml:space="preserve">якість друку 1440 dpi (еко сольвент), матеріал, послуга друку, підрізування за форматом, упаковка </v>
      </c>
      <c r="G94" s="159" t="str">
        <f>IFERROR(VLOOKUP($B94,'Додаток 3'!$A:$D,4,0),"")</f>
        <v>м2</v>
      </c>
      <c r="H94" s="23">
        <v>12.6</v>
      </c>
      <c r="I94" s="19">
        <f>VLOOKUP($B94,'Додаток 3'!$A:$E,5,0)</f>
        <v>0</v>
      </c>
      <c r="J94" s="20">
        <f t="shared" si="1"/>
        <v>0</v>
      </c>
    </row>
    <row r="95" spans="1:10" ht="22.5" outlineLevel="1">
      <c r="A95" s="150" t="str">
        <f t="shared" si="0"/>
        <v>1. Відкриття умовного магазину в регіоні S = 1000m2</v>
      </c>
      <c r="B95" s="142">
        <v>439</v>
      </c>
      <c r="C95" s="201"/>
      <c r="D95" s="16" t="str">
        <f>IFERROR(VLOOKUP($B95,'Додаток 3'!$A:$B,2,0),"")</f>
        <v>Поклейка плівки з ламінуванням</v>
      </c>
      <c r="E95" s="144" t="s">
        <v>51</v>
      </c>
      <c r="F95" s="17" t="str">
        <f>IFERROR(VLOOKUP($B95,'Додаток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95" s="159" t="str">
        <f>IFERROR(VLOOKUP($B95,'Додаток 3'!$A:$D,4,0),"")</f>
        <v>м2</v>
      </c>
      <c r="H95" s="23">
        <v>12.6</v>
      </c>
      <c r="I95" s="19">
        <f>VLOOKUP($B95,'Додаток 3'!$A:$E,5,0)</f>
        <v>0</v>
      </c>
      <c r="J95" s="20">
        <f t="shared" si="1"/>
        <v>0</v>
      </c>
    </row>
    <row r="96" spans="1:10" outlineLevel="1">
      <c r="A96" s="150" t="str">
        <f t="shared" si="0"/>
        <v>1. Відкриття умовного магазину в регіоні S = 1000m2</v>
      </c>
      <c r="B96" s="142">
        <v>165</v>
      </c>
      <c r="C96" s="201" t="s">
        <v>728</v>
      </c>
      <c r="D96" s="16" t="str">
        <f>IFERROR(VLOOKUP($B96,'Додаток 3'!$A:$B,2,0),"")</f>
        <v>Спінений білий ПВХ, щільність 0,65-0,7 г/см3</v>
      </c>
      <c r="E96" s="16" t="s">
        <v>52</v>
      </c>
      <c r="F96" s="17" t="str">
        <f>IFERROR(VLOOKUP($B96,'Додаток 3'!$A:$C,3,0),"")</f>
        <v>4 мм товщина</v>
      </c>
      <c r="G96" s="159" t="str">
        <f>IFERROR(VLOOKUP($B96,'Додаток 3'!$A:$D,4,0),"")</f>
        <v>м2</v>
      </c>
      <c r="H96" s="23">
        <v>3.76</v>
      </c>
      <c r="I96" s="19">
        <f>VLOOKUP($B96,'Додаток 3'!$A:$E,5,0)</f>
        <v>0</v>
      </c>
      <c r="J96" s="20">
        <f t="shared" si="1"/>
        <v>0</v>
      </c>
    </row>
    <row r="97" spans="1:10" outlineLevel="1">
      <c r="A97" s="150" t="str">
        <f t="shared" ref="A97:A108" si="28">D$4</f>
        <v>1. Відкриття умовного магазину в регіоні S = 1000m2</v>
      </c>
      <c r="B97" s="143">
        <v>411</v>
      </c>
      <c r="C97" s="201"/>
      <c r="D97" s="16" t="str">
        <f>IFERROR(VLOOKUP($B97,'Додаток 3'!$A:$B,2,0),"")</f>
        <v xml:space="preserve">Друк на плівці сольвентний </v>
      </c>
      <c r="E97" s="16" t="s">
        <v>52</v>
      </c>
      <c r="F97" s="17" t="str">
        <f>IFERROR(VLOOKUP($B97,'Додаток 3'!$A:$C,3,0),"")</f>
        <v xml:space="preserve">якість друку 1440 dpi (еко сольвент), матеріал, послуга друку, підрізування за форматом, упаковка </v>
      </c>
      <c r="G97" s="159" t="str">
        <f>IFERROR(VLOOKUP($B97,'Додаток 3'!$A:$D,4,0),"")</f>
        <v>м2</v>
      </c>
      <c r="H97" s="23">
        <v>3.76</v>
      </c>
      <c r="I97" s="19">
        <f>VLOOKUP($B97,'Додаток 3'!$A:$E,5,0)</f>
        <v>0</v>
      </c>
      <c r="J97" s="20">
        <f t="shared" si="1"/>
        <v>0</v>
      </c>
    </row>
    <row r="98" spans="1:10" ht="22.5" outlineLevel="1">
      <c r="A98" s="150" t="str">
        <f t="shared" si="28"/>
        <v>1. Відкриття умовного магазину в регіоні S = 1000m2</v>
      </c>
      <c r="B98" s="143">
        <v>437</v>
      </c>
      <c r="C98" s="201"/>
      <c r="D98" s="16" t="str">
        <f>IFERROR(VLOOKUP($B98,'Додаток 3'!$A:$B,2,0),"")</f>
        <v>поклейка плівки</v>
      </c>
      <c r="E98" s="16" t="s">
        <v>52</v>
      </c>
      <c r="F98" s="17" t="str">
        <f>IFERROR(VLOOKUP($B98,'Додаток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98" s="159" t="str">
        <f>IFERROR(VLOOKUP($B98,'Додаток 3'!$A:$D,4,0),"")</f>
        <v>м2</v>
      </c>
      <c r="H98" s="23">
        <v>3.76</v>
      </c>
      <c r="I98" s="19">
        <f>VLOOKUP($B98,'Додаток 3'!$A:$E,5,0)</f>
        <v>0</v>
      </c>
      <c r="J98" s="20">
        <f t="shared" ref="J98:J107" si="29">H98*I98</f>
        <v>0</v>
      </c>
    </row>
    <row r="99" spans="1:10" outlineLevel="1">
      <c r="A99" s="150" t="str">
        <f t="shared" si="28"/>
        <v>1. Відкриття умовного магазину в регіоні S = 1000m2</v>
      </c>
      <c r="B99" s="143">
        <v>531</v>
      </c>
      <c r="C99" s="201"/>
      <c r="D99" s="16" t="str">
        <f>IFERROR(VLOOKUP($B99,'Додаток 3'!$A:$B,2,0),"")</f>
        <v>монтаж ПВХ</v>
      </c>
      <c r="E99" s="16" t="s">
        <v>52</v>
      </c>
      <c r="F99" s="17" t="str">
        <f>IFERROR(VLOOKUP($B99,'Додаток 3'!$A:$C,3,0),"")</f>
        <v>Монтаж пластика ПВХ без/с печаткою на стіну висота 2-4м</v>
      </c>
      <c r="G99" s="159" t="str">
        <f>IFERROR(VLOOKUP($B99,'Додаток 3'!$A:$D,4,0),"")</f>
        <v>м2</v>
      </c>
      <c r="H99" s="23">
        <v>3.76</v>
      </c>
      <c r="I99" s="19">
        <f>VLOOKUP($B99,'Додаток 3'!$A:$E,5,0)</f>
        <v>0</v>
      </c>
      <c r="J99" s="20">
        <f t="shared" si="29"/>
        <v>0</v>
      </c>
    </row>
    <row r="100" spans="1:10" outlineLevel="1">
      <c r="A100" s="150" t="str">
        <f t="shared" si="28"/>
        <v>1. Відкриття умовного магазину в регіоні S = 1000m2</v>
      </c>
      <c r="B100" s="143">
        <v>532</v>
      </c>
      <c r="C100" s="201"/>
      <c r="D100" s="16" t="str">
        <f>IFERROR(VLOOKUP($B100,'Додаток 3'!$A:$B,2,0),"")</f>
        <v>монтаж ПВХ</v>
      </c>
      <c r="E100" s="16" t="s">
        <v>52</v>
      </c>
      <c r="F100" s="17" t="str">
        <f>IFERROR(VLOOKUP($B100,'Додаток 3'!$A:$C,3,0),"")</f>
        <v>комплект кріплень для монтажу ПВХ до стіни (спінений скотч, дюбеля, рідкі цвяхи) за 1м2</v>
      </c>
      <c r="G100" s="159" t="str">
        <f>IFERROR(VLOOKUP($B100,'Додаток 3'!$A:$D,4,0),"")</f>
        <v>м2</v>
      </c>
      <c r="H100" s="23">
        <v>3.76</v>
      </c>
      <c r="I100" s="19">
        <f>VLOOKUP($B100,'Додаток 3'!$A:$E,5,0)</f>
        <v>0</v>
      </c>
      <c r="J100" s="20">
        <f t="shared" si="29"/>
        <v>0</v>
      </c>
    </row>
    <row r="101" spans="1:10" s="21" customFormat="1" outlineLevel="1">
      <c r="A101" s="150" t="str">
        <f t="shared" si="28"/>
        <v>1. Відкриття умовного магазину в регіоні S = 1000m2</v>
      </c>
      <c r="B101" s="142">
        <v>544</v>
      </c>
      <c r="C101" s="201" t="s">
        <v>729</v>
      </c>
      <c r="D101" s="16" t="str">
        <f>IFERROR(VLOOKUP($B101,'Додаток 3'!$A:$B,2,0),"")</f>
        <v>кран</v>
      </c>
      <c r="E101" s="16"/>
      <c r="F101" s="17" t="str">
        <f>IFERROR(VLOOKUP($B101,'Додаток 3'!$A:$C,3,0),"")</f>
        <v>Оренда крана вартість за зміну</v>
      </c>
      <c r="G101" s="159" t="str">
        <f>IFERROR(VLOOKUP($B101,'Додаток 3'!$A:$D,4,0),"")</f>
        <v>зміна</v>
      </c>
      <c r="H101" s="18">
        <v>4</v>
      </c>
      <c r="I101" s="19">
        <f>VLOOKUP($B101,'Додаток 3'!$A:$E,5,0)</f>
        <v>0</v>
      </c>
      <c r="J101" s="20">
        <f t="shared" si="29"/>
        <v>0</v>
      </c>
    </row>
    <row r="102" spans="1:10" s="21" customFormat="1" outlineLevel="1">
      <c r="A102" s="150" t="str">
        <f t="shared" si="28"/>
        <v>1. Відкриття умовного магазину в регіоні S = 1000m2</v>
      </c>
      <c r="B102" s="142">
        <v>536</v>
      </c>
      <c r="C102" s="201"/>
      <c r="D102" s="16" t="str">
        <f>IFERROR(VLOOKUP($B102,'Додаток 3'!$A:$B,2,0),"")</f>
        <v>Автовишка</v>
      </c>
      <c r="E102" s="16"/>
      <c r="F102" s="17" t="str">
        <f>IFERROR(VLOOKUP($B102,'Додаток 3'!$A:$C,3,0),"")</f>
        <v>Оренда Автовишки. Висота підйому люльки макс, 18 м.</v>
      </c>
      <c r="G102" s="159" t="str">
        <f>IFERROR(VLOOKUP($B102,'Додаток 3'!$A:$D,4,0),"")</f>
        <v>зміна</v>
      </c>
      <c r="H102" s="18">
        <v>6</v>
      </c>
      <c r="I102" s="19">
        <f>VLOOKUP($B102,'Додаток 3'!$A:$E,5,0)</f>
        <v>0</v>
      </c>
      <c r="J102" s="20">
        <f t="shared" si="29"/>
        <v>0</v>
      </c>
    </row>
    <row r="103" spans="1:10" ht="33.75" outlineLevel="1">
      <c r="A103" s="150" t="str">
        <f t="shared" si="28"/>
        <v>1. Відкриття умовного магазину в регіоні S = 1000m2</v>
      </c>
      <c r="B103" s="142">
        <v>574</v>
      </c>
      <c r="C103" s="201" t="s">
        <v>1070</v>
      </c>
      <c r="D103" s="16" t="str">
        <f>IFERROR(VLOOKUP($B103,'Додаток 3'!$A:$B,2,0),"")</f>
        <v>Адресна доставка продукції або витратних матеріалів</v>
      </c>
      <c r="E103" s="16"/>
      <c r="F103" s="17" t="str">
        <f>IFERROR(VLOOKUP($B103,'Додаток 3'!$A:$C,3,0),"")</f>
        <v>Вартість доставки продукції оплачується відповідно до товарно-транспортної накладної ліцензованого перевізника. При використанні в проекті вантажного службового автотранспорту, вартість доставки вантажу допустимого для перевезень в габаритах службового автотранспорту, додатково оплачуватися не буде.</v>
      </c>
      <c r="G103" s="159" t="str">
        <f>IFERROR(VLOOKUP($B103,'Додаток 3'!$A:$D,4,0),"")</f>
        <v>послуга</v>
      </c>
      <c r="H103" s="18">
        <v>1</v>
      </c>
      <c r="I103" s="25">
        <v>2000</v>
      </c>
      <c r="J103" s="26">
        <f>IF(I102&gt;0,H103*I103,0)</f>
        <v>0</v>
      </c>
    </row>
    <row r="104" spans="1:10" ht="45" outlineLevel="1">
      <c r="A104" s="150" t="str">
        <f t="shared" si="28"/>
        <v>1. Відкриття умовного магазину в регіоні S = 1000m2</v>
      </c>
      <c r="B104" s="142">
        <v>546</v>
      </c>
      <c r="C104" s="201"/>
      <c r="D104" s="16" t="str">
        <f>IFERROR(VLOOKUP($B104,'Додаток 3'!$A:$B,2,0),"")</f>
        <v>Транспортні витрати службового автотранспорту</v>
      </c>
      <c r="E104" s="16"/>
      <c r="F104" s="17" t="str">
        <f>IFERROR(VLOOKUP($B104,'Додаток 3'!$A:$C,3,0),"")</f>
        <v>Вказати вартість за 1 км шляху до об'єкта Замовника службовим легковим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легковим автотранспортом маються на увазі всі легкові типи автомобілів вантажопідйомністю до 3,5 тонн.</v>
      </c>
      <c r="G104" s="159" t="str">
        <f>IFERROR(VLOOKUP($B104,'Додаток 3'!$A:$D,4,0),"")</f>
        <v>км</v>
      </c>
      <c r="H104" s="23">
        <v>900</v>
      </c>
      <c r="I104" s="19">
        <f>VLOOKUP($B104,'Додаток 3'!$A:$E,5,0)</f>
        <v>0</v>
      </c>
      <c r="J104" s="20">
        <f t="shared" si="29"/>
        <v>0</v>
      </c>
    </row>
    <row r="105" spans="1:10" ht="45" outlineLevel="1">
      <c r="A105" s="150" t="str">
        <f t="shared" si="28"/>
        <v>1. Відкриття умовного магазину в регіоні S = 1000m2</v>
      </c>
      <c r="B105" s="142">
        <v>548</v>
      </c>
      <c r="C105" s="201"/>
      <c r="D105" s="16" t="str">
        <f>IFERROR(VLOOKUP($B105,'Додаток 3'!$A:$B,2,0),"")</f>
        <v>Транспортні витрати службового автотранспорту</v>
      </c>
      <c r="E105" s="16"/>
      <c r="F105" s="17" t="str">
        <f>IFERROR(VLOOKUP($B105,'Додаток 3'!$A:$C,3,0),"")</f>
        <v>Вказати вартість за 1 км шляху до об'єкта Замовника службовим вантажним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вантажним автотранспортом маються на увазі всі типи вантажних автомобілів вантажопідйомністю більше 3,5 тонн. Вантажний автомобіль понад 5м.</v>
      </c>
      <c r="G105" s="159" t="str">
        <f>IFERROR(VLOOKUP($B105,'Додаток 3'!$A:$D,4,0),"")</f>
        <v>км</v>
      </c>
      <c r="H105" s="23">
        <v>900</v>
      </c>
      <c r="I105" s="19">
        <f>VLOOKUP($B105,'Додаток 3'!$A:$E,5,0)</f>
        <v>0</v>
      </c>
      <c r="J105" s="20">
        <f t="shared" si="29"/>
        <v>0</v>
      </c>
    </row>
    <row r="106" spans="1:10" outlineLevel="1">
      <c r="A106" s="150" t="str">
        <f t="shared" si="28"/>
        <v>1. Відкриття умовного магазину в регіоні S = 1000m2</v>
      </c>
      <c r="B106" s="142">
        <v>571</v>
      </c>
      <c r="C106" s="201"/>
      <c r="D106" s="16" t="str">
        <f>IFERROR(VLOOKUP($B106,'Додаток 3'!$A:$B,2,0),"")</f>
        <v>Витрати на відрядження/добові</v>
      </c>
      <c r="E106" s="16"/>
      <c r="F106" s="17" t="str">
        <f>IFERROR(VLOOKUP($B106,'Додаток 3'!$A:$C,3,0),"")</f>
        <v>Витрати на відрядження/добові оплачуються тільки при проведенні роботи в регіонах</v>
      </c>
      <c r="G106" s="159" t="str">
        <f>IFERROR(VLOOKUP($B106,'Додаток 3'!$A:$D,4,0),"")</f>
        <v>люд/день</v>
      </c>
      <c r="H106" s="23">
        <v>32</v>
      </c>
      <c r="I106" s="19">
        <f>VLOOKUP($B106,'Додаток 3'!$A:$E,5,0)</f>
        <v>0</v>
      </c>
      <c r="J106" s="20">
        <f t="shared" si="29"/>
        <v>0</v>
      </c>
    </row>
    <row r="107" spans="1:10" outlineLevel="1">
      <c r="A107" s="150" t="str">
        <f t="shared" si="28"/>
        <v>1. Відкриття умовного магазину в регіоні S = 1000m2</v>
      </c>
      <c r="B107" s="142">
        <v>572</v>
      </c>
      <c r="C107" s="201"/>
      <c r="D107" s="16" t="str">
        <f>IFERROR(VLOOKUP($B107,'Додаток 3'!$A:$B,2,0),"")</f>
        <v>проживання</v>
      </c>
      <c r="E107" s="16"/>
      <c r="F107" s="17" t="str">
        <f>IFERROR(VLOOKUP($B107,'Додаток 3'!$A:$C,3,0),"")</f>
        <v>Вартість вказується з розрахунку проживання в добу до 2 (двох) осіб.</v>
      </c>
      <c r="G107" s="159" t="str">
        <f>IFERROR(VLOOKUP($B107,'Додаток 3'!$A:$D,4,0),"")</f>
        <v>доба</v>
      </c>
      <c r="H107" s="23">
        <v>16</v>
      </c>
      <c r="I107" s="19">
        <f>VLOOKUP($B107,'Додаток 3'!$A:$E,5,0)</f>
        <v>0</v>
      </c>
      <c r="J107" s="20">
        <f t="shared" si="29"/>
        <v>0</v>
      </c>
    </row>
    <row r="108" spans="1:10">
      <c r="A108" s="150" t="str">
        <f t="shared" si="28"/>
        <v>1. Відкриття умовного магазину в регіоні S = 1000m2</v>
      </c>
      <c r="B108" s="27"/>
      <c r="C108" s="52"/>
      <c r="D108" s="28"/>
      <c r="E108" s="28"/>
      <c r="F108" s="29"/>
      <c r="G108" s="28"/>
      <c r="H108" s="28"/>
      <c r="I108" s="30" t="s">
        <v>983</v>
      </c>
      <c r="J108" s="31">
        <f>SUM(J5:J102)+J104+J106+J107+J105</f>
        <v>0</v>
      </c>
    </row>
    <row r="109" spans="1:10" s="41" customFormat="1">
      <c r="A109" s="150" t="str">
        <f>D$109</f>
        <v>2. Закриття умовного магазину в регіоні S = 1000m2</v>
      </c>
      <c r="B109" s="154"/>
      <c r="C109" s="155"/>
      <c r="D109" s="156" t="s">
        <v>751</v>
      </c>
      <c r="E109" s="157"/>
      <c r="F109" s="165"/>
      <c r="G109" s="156"/>
      <c r="H109" s="156"/>
      <c r="I109" s="158"/>
      <c r="J109" s="158"/>
    </row>
    <row r="110" spans="1:10" outlineLevel="1">
      <c r="A110" s="150" t="str">
        <f t="shared" ref="A110:A125" si="30">D$109</f>
        <v>2. Закриття умовного магазину в регіоні S = 1000m2</v>
      </c>
      <c r="B110" s="142">
        <v>37</v>
      </c>
      <c r="C110" s="201" t="s">
        <v>730</v>
      </c>
      <c r="D110" s="16" t="str">
        <f>IFERROR(VLOOKUP($B110,'Додаток 3'!$A:$B,2,0),"")</f>
        <v xml:space="preserve">Демонтаж об'ємних символів </v>
      </c>
      <c r="E110" s="32" t="s">
        <v>38</v>
      </c>
      <c r="F110" s="17" t="str">
        <f>IFERROR(VLOOKUP($B110,'Додаток 3'!$A:$C,3,0),"")</f>
        <v>Демонтаж символів з металоконструкцій (робота без урахування вишки і крана); висота від символу 1.5 до 3м</v>
      </c>
      <c r="G110" s="159" t="str">
        <f>IFERROR(VLOOKUP($B110,'Додаток 3'!$A:$D,4,0),"")</f>
        <v>м2</v>
      </c>
      <c r="H110" s="18">
        <v>28.8</v>
      </c>
      <c r="I110" s="19">
        <f>VLOOKUP($B110,'Додаток 3'!$A:$E,5,0)</f>
        <v>0</v>
      </c>
      <c r="J110" s="26">
        <f t="shared" ref="J110:J124" si="31">H110*I110</f>
        <v>0</v>
      </c>
    </row>
    <row r="111" spans="1:10" outlineLevel="1">
      <c r="A111" s="150" t="str">
        <f t="shared" si="30"/>
        <v>2. Закриття умовного магазину в регіоні S = 1000m2</v>
      </c>
      <c r="B111" s="142">
        <v>41</v>
      </c>
      <c r="C111" s="201"/>
      <c r="D111" s="16" t="str">
        <f>IFERROR(VLOOKUP($B111,'Додаток 3'!$A:$B,2,0),"")</f>
        <v>Демонтаж металоконструкцій вивіски</v>
      </c>
      <c r="E111" s="32" t="s">
        <v>38</v>
      </c>
      <c r="F111" s="17" t="str">
        <f>IFERROR(VLOOKUP($B111,'Додаток 3'!$A:$C,3,0),"")</f>
        <v>Демонтаж каркаса вивіски і бетонних пригрузів на даху</v>
      </c>
      <c r="G111" s="159" t="str">
        <f>IFERROR(VLOOKUP($B111,'Додаток 3'!$A:$D,4,0),"")</f>
        <v>м2</v>
      </c>
      <c r="H111" s="18">
        <v>28.8</v>
      </c>
      <c r="I111" s="19">
        <f>VLOOKUP($B111,'Додаток 3'!$A:$E,5,0)</f>
        <v>0</v>
      </c>
      <c r="J111" s="26">
        <f t="shared" si="31"/>
        <v>0</v>
      </c>
    </row>
    <row r="112" spans="1:10" outlineLevel="1">
      <c r="A112" s="150" t="str">
        <f t="shared" si="30"/>
        <v>2. Закриття умовного магазину в регіоні S = 1000m2</v>
      </c>
      <c r="B112" s="142">
        <v>159</v>
      </c>
      <c r="C112" s="201" t="s">
        <v>731</v>
      </c>
      <c r="D112" s="16" t="str">
        <f>IFERROR(VLOOKUP($B112,'Додаток 3'!$A:$B,2,0),"")</f>
        <v>Демонтаж Об'ємних світлових символів</v>
      </c>
      <c r="E112" s="16" t="s">
        <v>40</v>
      </c>
      <c r="F112" s="17" t="str">
        <f>IFERROR(VLOOKUP($B112,'Додаток 3'!$A:$C,3,0),"")</f>
        <v>Демонтаж виробу, кріплень і електричної проводки</v>
      </c>
      <c r="G112" s="159" t="str">
        <f>IFERROR(VLOOKUP($B112,'Додаток 3'!$A:$D,4,0),"")</f>
        <v>м2</v>
      </c>
      <c r="H112" s="23">
        <v>6</v>
      </c>
      <c r="I112" s="19">
        <f>VLOOKUP($B112,'Додаток 3'!$A:$E,5,0)</f>
        <v>0</v>
      </c>
      <c r="J112" s="26">
        <f t="shared" si="31"/>
        <v>0</v>
      </c>
    </row>
    <row r="113" spans="1:10" ht="25.5" outlineLevel="1">
      <c r="A113" s="150" t="str">
        <f t="shared" si="30"/>
        <v>2. Закриття умовного магазину в регіоні S = 1000m2</v>
      </c>
      <c r="B113" s="142">
        <v>569</v>
      </c>
      <c r="C113" s="201"/>
      <c r="D113" s="16" t="str">
        <f>IFERROR(VLOOKUP($B113,'Додаток 3'!$A:$B,2,0),"")</f>
        <v>Упаковка рекламної продукції для подальшого транспортування</v>
      </c>
      <c r="E113" s="16" t="s">
        <v>40</v>
      </c>
      <c r="F113" s="17" t="str">
        <f>IFERROR(VLOOKUP($B113,'Додаток 3'!$A:$C,3,0),"")</f>
        <v>Упаковка в пухирчасто-повітряну плівку/гофра+стрейч</v>
      </c>
      <c r="G113" s="159" t="str">
        <f>IFERROR(VLOOKUP($B113,'Додаток 3'!$A:$D,4,0),"")</f>
        <v>м3</v>
      </c>
      <c r="H113" s="23">
        <v>0.6</v>
      </c>
      <c r="I113" s="19">
        <f>VLOOKUP($B113,'Додаток 3'!$A:$E,5,0)</f>
        <v>0</v>
      </c>
      <c r="J113" s="26">
        <f t="shared" si="31"/>
        <v>0</v>
      </c>
    </row>
    <row r="114" spans="1:10" ht="25.5" outlineLevel="1">
      <c r="A114" s="150" t="str">
        <f t="shared" si="30"/>
        <v>2. Закриття умовного магазину в регіоні S = 1000m2</v>
      </c>
      <c r="B114" s="142">
        <v>44</v>
      </c>
      <c r="C114" s="201" t="s">
        <v>732</v>
      </c>
      <c r="D114" s="16" t="str">
        <f>IFERROR(VLOOKUP($B114,'Додаток 3'!$A:$B,2,0),"")</f>
        <v xml:space="preserve">Демонтаж металоконструкцій під банерну конструкцію </v>
      </c>
      <c r="E114" s="16" t="s">
        <v>42</v>
      </c>
      <c r="F114" s="17" t="str">
        <f>IFERROR(VLOOKUP($B114,'Додаток 3'!$A:$C,3,0),"")</f>
        <v xml:space="preserve">Демонтаж на фасад будівлі металоконструкції для оформлення банерної тканиною або сіткою за допомогою каната або стяжок. </v>
      </c>
      <c r="G114" s="159" t="str">
        <f>IFERROR(VLOOKUP($B114,'Додаток 3'!$A:$D,4,0),"")</f>
        <v>м2</v>
      </c>
      <c r="H114" s="23">
        <v>32</v>
      </c>
      <c r="I114" s="19">
        <f>VLOOKUP($B114,'Додаток 3'!$A:$E,5,0)</f>
        <v>0</v>
      </c>
      <c r="J114" s="26">
        <f t="shared" si="31"/>
        <v>0</v>
      </c>
    </row>
    <row r="115" spans="1:10" outlineLevel="1">
      <c r="A115" s="150" t="str">
        <f t="shared" si="30"/>
        <v>2. Закриття умовного магазину в регіоні S = 1000m2</v>
      </c>
      <c r="B115" s="142">
        <v>64</v>
      </c>
      <c r="C115" s="201"/>
      <c r="D115" s="16" t="str">
        <f>IFERROR(VLOOKUP($B115,'Додаток 3'!$A:$B,2,0),"")</f>
        <v>Демонтаж банерній тканині</v>
      </c>
      <c r="E115" s="16" t="s">
        <v>42</v>
      </c>
      <c r="F115" s="17" t="str">
        <f>IFERROR(VLOOKUP($B115,'Додаток 3'!$A:$C,3,0),"")</f>
        <v>Демонтаж (без урахування спецтехніки)</v>
      </c>
      <c r="G115" s="159" t="str">
        <f>IFERROR(VLOOKUP($B115,'Додаток 3'!$A:$D,4,0),"")</f>
        <v>м2</v>
      </c>
      <c r="H115" s="23">
        <v>32</v>
      </c>
      <c r="I115" s="19">
        <f>VLOOKUP($B115,'Додаток 3'!$A:$E,5,0)</f>
        <v>0</v>
      </c>
      <c r="J115" s="26">
        <f t="shared" si="31"/>
        <v>0</v>
      </c>
    </row>
    <row r="116" spans="1:10" outlineLevel="1">
      <c r="A116" s="150" t="str">
        <f t="shared" si="30"/>
        <v>2. Закриття умовного магазину в регіоні S = 1000m2</v>
      </c>
      <c r="B116" s="142">
        <v>516</v>
      </c>
      <c r="C116" s="201" t="s">
        <v>733</v>
      </c>
      <c r="D116" s="16" t="str">
        <f>IFERROR(VLOOKUP($B116,'Додаток 3'!$A:$B,2,0),"")</f>
        <v xml:space="preserve">демонтаж </v>
      </c>
      <c r="E116" s="16"/>
      <c r="F116" s="17" t="str">
        <f>IFERROR(VLOOKUP($B116,'Додаток 3'!$A:$C,3,0),"")</f>
        <v>Демонтаж пластика ПВХ на висоті 2-4м</v>
      </c>
      <c r="G116" s="159" t="str">
        <f>IFERROR(VLOOKUP($B116,'Додаток 3'!$A:$D,4,0),"")</f>
        <v>м2</v>
      </c>
      <c r="H116" s="23">
        <v>28</v>
      </c>
      <c r="I116" s="19">
        <f>VLOOKUP($B116,'Додаток 3'!$A:$E,5,0)</f>
        <v>0</v>
      </c>
      <c r="J116" s="26">
        <f t="shared" si="31"/>
        <v>0</v>
      </c>
    </row>
    <row r="117" spans="1:10" outlineLevel="1">
      <c r="A117" s="150" t="str">
        <f t="shared" si="30"/>
        <v>2. Закриття умовного магазину в регіоні S = 1000m2</v>
      </c>
      <c r="B117" s="142">
        <v>519</v>
      </c>
      <c r="C117" s="201"/>
      <c r="D117" s="16" t="str">
        <f>IFERROR(VLOOKUP($B117,'Додаток 3'!$A:$B,2,0),"")</f>
        <v xml:space="preserve">демонтаж </v>
      </c>
      <c r="E117" s="16"/>
      <c r="F117" s="17" t="str">
        <f>IFERROR(VLOOKUP($B117,'Додаток 3'!$A:$C,3,0),"")</f>
        <v>Демонтаж оракалу всередині магазину</v>
      </c>
      <c r="G117" s="159" t="str">
        <f>IFERROR(VLOOKUP($B117,'Додаток 3'!$A:$D,4,0),"")</f>
        <v>м2</v>
      </c>
      <c r="H117" s="23">
        <v>5.5</v>
      </c>
      <c r="I117" s="19">
        <f>VLOOKUP($B117,'Додаток 3'!$A:$E,5,0)</f>
        <v>0</v>
      </c>
      <c r="J117" s="26">
        <f t="shared" si="31"/>
        <v>0</v>
      </c>
    </row>
    <row r="118" spans="1:10" outlineLevel="1">
      <c r="A118" s="150" t="str">
        <f t="shared" si="30"/>
        <v>2. Закриття умовного магазину в регіоні S = 1000m2</v>
      </c>
      <c r="B118" s="142">
        <v>517</v>
      </c>
      <c r="C118" s="201"/>
      <c r="D118" s="16" t="str">
        <f>IFERROR(VLOOKUP($B118,'Додаток 3'!$A:$B,2,0),"")</f>
        <v xml:space="preserve">демонтаж </v>
      </c>
      <c r="E118" s="16"/>
      <c r="F118" s="17" t="str">
        <f>IFERROR(VLOOKUP($B118,'Додаток 3'!$A:$C,3,0),"")</f>
        <v>Демонтаж банера на висоті 2-4м</v>
      </c>
      <c r="G118" s="159" t="str">
        <f>IFERROR(VLOOKUP($B118,'Додаток 3'!$A:$D,4,0),"")</f>
        <v>м2</v>
      </c>
      <c r="H118" s="23">
        <v>4</v>
      </c>
      <c r="I118" s="19">
        <f>VLOOKUP($B118,'Додаток 3'!$A:$E,5,0)</f>
        <v>0</v>
      </c>
      <c r="J118" s="26">
        <f t="shared" si="31"/>
        <v>0</v>
      </c>
    </row>
    <row r="119" spans="1:10" outlineLevel="1">
      <c r="A119" s="150" t="str">
        <f t="shared" si="30"/>
        <v>2. Закриття умовного магазину в регіоні S = 1000m2</v>
      </c>
      <c r="B119" s="142">
        <v>570</v>
      </c>
      <c r="C119" s="201" t="s">
        <v>1070</v>
      </c>
      <c r="D119" s="16" t="str">
        <f>IFERROR(VLOOKUP($B119,'Додаток 3'!$A:$B,2,0),"")</f>
        <v>Вивіз рекламної навігації на утилізацію</v>
      </c>
      <c r="E119" s="22"/>
      <c r="F119" s="17" t="str">
        <f>IFERROR(VLOOKUP($B119,'Додаток 3'!$A:$C,3,0),"")</f>
        <v xml:space="preserve">Робота з вивезення на утилізацію (без оформлення документів по утилізації). </v>
      </c>
      <c r="G119" s="159" t="str">
        <f>IFERROR(VLOOKUP($B119,'Додаток 3'!$A:$D,4,0),"")</f>
        <v>послуга</v>
      </c>
      <c r="H119" s="23">
        <v>1</v>
      </c>
      <c r="I119" s="19">
        <f>VLOOKUP($B119,'Додаток 3'!$A:$E,5,0)</f>
        <v>0</v>
      </c>
      <c r="J119" s="26">
        <f t="shared" si="31"/>
        <v>0</v>
      </c>
    </row>
    <row r="120" spans="1:10" s="21" customFormat="1" outlineLevel="1">
      <c r="A120" s="150" t="str">
        <f t="shared" si="30"/>
        <v>2. Закриття умовного магазину в регіоні S = 1000m2</v>
      </c>
      <c r="B120" s="142">
        <v>544</v>
      </c>
      <c r="C120" s="201"/>
      <c r="D120" s="16" t="str">
        <f>IFERROR(VLOOKUP($B120,'Додаток 3'!$A:$B,2,0),"")</f>
        <v>кран</v>
      </c>
      <c r="E120" s="16"/>
      <c r="F120" s="17" t="str">
        <f>IFERROR(VLOOKUP($B120,'Додаток 3'!$A:$C,3,0),"")</f>
        <v>Оренда крана вартість за зміну</v>
      </c>
      <c r="G120" s="159" t="str">
        <f>IFERROR(VLOOKUP($B120,'Додаток 3'!$A:$D,4,0),"")</f>
        <v>зміна</v>
      </c>
      <c r="H120" s="18">
        <v>1</v>
      </c>
      <c r="I120" s="19">
        <f>VLOOKUP($B120,'Додаток 3'!$A:$E,5,0)</f>
        <v>0</v>
      </c>
      <c r="J120" s="26">
        <f t="shared" si="31"/>
        <v>0</v>
      </c>
    </row>
    <row r="121" spans="1:10" s="21" customFormat="1" outlineLevel="1">
      <c r="A121" s="150" t="str">
        <f t="shared" si="30"/>
        <v>2. Закриття умовного магазину в регіоні S = 1000m2</v>
      </c>
      <c r="B121" s="142">
        <v>536</v>
      </c>
      <c r="C121" s="201"/>
      <c r="D121" s="16" t="str">
        <f>IFERROR(VLOOKUP($B121,'Додаток 3'!$A:$B,2,0),"")</f>
        <v>Автовишка</v>
      </c>
      <c r="E121" s="16"/>
      <c r="F121" s="17" t="str">
        <f>IFERROR(VLOOKUP($B121,'Додаток 3'!$A:$C,3,0),"")</f>
        <v>Оренда Автовишки. Висота підйому люльки макс, 18 м.</v>
      </c>
      <c r="G121" s="159" t="str">
        <f>IFERROR(VLOOKUP($B121,'Додаток 3'!$A:$D,4,0),"")</f>
        <v>зміна</v>
      </c>
      <c r="H121" s="18">
        <v>2</v>
      </c>
      <c r="I121" s="19">
        <f>VLOOKUP($B121,'Додаток 3'!$A:$E,5,0)</f>
        <v>0</v>
      </c>
      <c r="J121" s="26">
        <f t="shared" si="31"/>
        <v>0</v>
      </c>
    </row>
    <row r="122" spans="1:10" ht="45" outlineLevel="1">
      <c r="A122" s="150" t="str">
        <f t="shared" si="30"/>
        <v>2. Закриття умовного магазину в регіоні S = 1000m2</v>
      </c>
      <c r="B122" s="142">
        <v>546</v>
      </c>
      <c r="C122" s="201"/>
      <c r="D122" s="16" t="str">
        <f>IFERROR(VLOOKUP($B122,'Додаток 3'!$A:$B,2,0),"")</f>
        <v>Транспортні витрати службового автотранспорту</v>
      </c>
      <c r="E122" s="16"/>
      <c r="F122" s="17" t="str">
        <f>IFERROR(VLOOKUP($B122,'Додаток 3'!$A:$C,3,0),"")</f>
        <v>Вказати вартість за 1 км шляху до об'єкта Замовника службовим легковим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легковим автотранспортом маються на увазі всі легкові типи автомобілів вантажопідйомністю до 3,5 тонн.</v>
      </c>
      <c r="G122" s="159" t="str">
        <f>IFERROR(VLOOKUP($B122,'Додаток 3'!$A:$D,4,0),"")</f>
        <v>км</v>
      </c>
      <c r="H122" s="23">
        <v>1100</v>
      </c>
      <c r="I122" s="19">
        <f>VLOOKUP($B122,'Додаток 3'!$A:$E,5,0)</f>
        <v>0</v>
      </c>
      <c r="J122" s="26">
        <f t="shared" si="31"/>
        <v>0</v>
      </c>
    </row>
    <row r="123" spans="1:10" outlineLevel="1">
      <c r="A123" s="150" t="str">
        <f t="shared" si="30"/>
        <v>2. Закриття умовного магазину в регіоні S = 1000m2</v>
      </c>
      <c r="B123" s="142">
        <v>571</v>
      </c>
      <c r="C123" s="201"/>
      <c r="D123" s="16" t="str">
        <f>IFERROR(VLOOKUP($B123,'Додаток 3'!$A:$B,2,0),"")</f>
        <v>Витрати на відрядження/добові</v>
      </c>
      <c r="E123" s="16"/>
      <c r="F123" s="17" t="str">
        <f>IFERROR(VLOOKUP($B123,'Додаток 3'!$A:$C,3,0),"")</f>
        <v>Витрати на відрядження/добові оплачуються тільки при проведенні роботи в регіонах</v>
      </c>
      <c r="G123" s="159" t="str">
        <f>IFERROR(VLOOKUP($B123,'Додаток 3'!$A:$D,4,0),"")</f>
        <v>люд/день</v>
      </c>
      <c r="H123" s="23">
        <v>8</v>
      </c>
      <c r="I123" s="19">
        <f>VLOOKUP($B123,'Додаток 3'!$A:$E,5,0)</f>
        <v>0</v>
      </c>
      <c r="J123" s="26">
        <f t="shared" si="31"/>
        <v>0</v>
      </c>
    </row>
    <row r="124" spans="1:10" outlineLevel="1">
      <c r="A124" s="150" t="str">
        <f t="shared" si="30"/>
        <v>2. Закриття умовного магазину в регіоні S = 1000m2</v>
      </c>
      <c r="B124" s="142">
        <v>572</v>
      </c>
      <c r="C124" s="201"/>
      <c r="D124" s="16" t="str">
        <f>IFERROR(VLOOKUP($B124,'Додаток 3'!$A:$B,2,0),"")</f>
        <v>проживання</v>
      </c>
      <c r="E124" s="16"/>
      <c r="F124" s="17" t="str">
        <f>IFERROR(VLOOKUP($B124,'Додаток 3'!$A:$C,3,0),"")</f>
        <v>Вартість вказується з розрахунку проживання в добу до 2 (двох) осіб.</v>
      </c>
      <c r="G124" s="159" t="str">
        <f>IFERROR(VLOOKUP($B124,'Додаток 3'!$A:$D,4,0),"")</f>
        <v>доба</v>
      </c>
      <c r="H124" s="23">
        <v>1</v>
      </c>
      <c r="I124" s="19">
        <f>VLOOKUP($B124,'Додаток 3'!$A:$E,5,0)</f>
        <v>0</v>
      </c>
      <c r="J124" s="26">
        <f t="shared" si="31"/>
        <v>0</v>
      </c>
    </row>
    <row r="125" spans="1:10">
      <c r="A125" s="150" t="str">
        <f t="shared" si="30"/>
        <v>2. Закриття умовного магазину в регіоні S = 1000m2</v>
      </c>
      <c r="B125" s="27"/>
      <c r="C125" s="52"/>
      <c r="D125" s="28"/>
      <c r="E125" s="28"/>
      <c r="F125" s="29"/>
      <c r="G125" s="28"/>
      <c r="H125" s="28"/>
      <c r="I125" s="30" t="s">
        <v>983</v>
      </c>
      <c r="J125" s="31">
        <f>SUM(J110:J124)</f>
        <v>0</v>
      </c>
    </row>
    <row r="126" spans="1:10" s="41" customFormat="1">
      <c r="A126" s="150" t="str">
        <f>D$126</f>
        <v>3. Форматування умовного магазину в регіоні S = 1000m2</v>
      </c>
      <c r="B126" s="154"/>
      <c r="C126" s="155"/>
      <c r="D126" s="156" t="s">
        <v>752</v>
      </c>
      <c r="E126" s="157"/>
      <c r="F126" s="165"/>
      <c r="G126" s="156"/>
      <c r="H126" s="156"/>
      <c r="I126" s="158"/>
      <c r="J126" s="158"/>
    </row>
    <row r="127" spans="1:10" outlineLevel="1">
      <c r="A127" s="150" t="str">
        <f t="shared" ref="A127:A208" si="32">D$126</f>
        <v>3. Форматування умовного магазину в регіоні S = 1000m2</v>
      </c>
      <c r="B127" s="142">
        <v>159</v>
      </c>
      <c r="C127" s="201" t="s">
        <v>734</v>
      </c>
      <c r="D127" s="16" t="str">
        <f>IFERROR(VLOOKUP($B127,'Додаток 3'!$A:$B,2,0),"")</f>
        <v>Демонтаж Об'ємних світлових символів</v>
      </c>
      <c r="E127" s="16" t="s">
        <v>40</v>
      </c>
      <c r="F127" s="17" t="str">
        <f>IFERROR(VLOOKUP($B127,'Додаток 3'!$A:$C,3,0),"")</f>
        <v>Демонтаж виробу, кріплень і електричної проводки</v>
      </c>
      <c r="G127" s="159" t="str">
        <f>IFERROR(VLOOKUP($B127,'Додаток 3'!$A:$D,4,0),"")</f>
        <v>м2</v>
      </c>
      <c r="H127" s="23">
        <v>6</v>
      </c>
      <c r="I127" s="19">
        <f>VLOOKUP($B127,'Додаток 3'!$A:$E,5,0)</f>
        <v>0</v>
      </c>
      <c r="J127" s="33">
        <f t="shared" ref="J127:J202" si="33">H127*I127</f>
        <v>0</v>
      </c>
    </row>
    <row r="128" spans="1:10" ht="25.5" outlineLevel="1">
      <c r="A128" s="150" t="str">
        <f t="shared" si="32"/>
        <v>3. Форматування умовного магазину в регіоні S = 1000m2</v>
      </c>
      <c r="B128" s="142">
        <v>569</v>
      </c>
      <c r="C128" s="201"/>
      <c r="D128" s="16" t="str">
        <f>IFERROR(VLOOKUP($B128,'Додаток 3'!$A:$B,2,0),"")</f>
        <v>Упаковка рекламної продукції для подальшого транспортування</v>
      </c>
      <c r="E128" s="16" t="s">
        <v>40</v>
      </c>
      <c r="F128" s="17" t="str">
        <f>IFERROR(VLOOKUP($B128,'Додаток 3'!$A:$C,3,0),"")</f>
        <v>Упаковка в пухирчасто-повітряну плівку/гофра+стрейч</v>
      </c>
      <c r="G128" s="159" t="str">
        <f>IFERROR(VLOOKUP($B128,'Додаток 3'!$A:$D,4,0),"")</f>
        <v>м3</v>
      </c>
      <c r="H128" s="23">
        <v>0.6</v>
      </c>
      <c r="I128" s="19">
        <f>VLOOKUP($B128,'Додаток 3'!$A:$E,5,0)</f>
        <v>0</v>
      </c>
      <c r="J128" s="33">
        <f t="shared" si="33"/>
        <v>0</v>
      </c>
    </row>
    <row r="129" spans="1:10" ht="45" outlineLevel="1">
      <c r="A129" s="150" t="str">
        <f t="shared" si="32"/>
        <v>3. Форматування умовного магазину в регіоні S = 1000m2</v>
      </c>
      <c r="B129" s="142">
        <v>90</v>
      </c>
      <c r="C129" s="201" t="s">
        <v>735</v>
      </c>
      <c r="D129" s="16" t="str">
        <f>IFERROR(VLOOKUP($B129,'Додаток 3'!$A:$B,2,0),"")</f>
        <v>Об'ємні світлові символи білі (Додаток №6 Ескіз 12) (за розрахунок береться фактична площа об'ємних елементів)</v>
      </c>
      <c r="E129" s="16" t="s">
        <v>48</v>
      </c>
      <c r="F129" s="17" t="str">
        <f>IFERROR(VLOOKUP($B129,'Додаток 3'!$A:$C,3,0),"")</f>
        <v>Тильна частина букв ПВХ 3 мм; Борт (торець) ПВХ 3 мм; Лицьова (світлова) частину Акрил молочний 3 мм; Торці букв обклеєні с/к плівкою Oracal серії 641№010; Підсвічування букв проводиться світлодіодними модулями білого нейтрального кольору, світіння має бути рівномірним (без затемнень) по всій площині.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v>
      </c>
      <c r="G129" s="159" t="str">
        <f>IFERROR(VLOOKUP($B129,'Додаток 3'!$A:$D,4,0),"")</f>
        <v>м2</v>
      </c>
      <c r="H129" s="23">
        <v>6.3</v>
      </c>
      <c r="I129" s="19">
        <f>VLOOKUP($B129,'Додаток 3'!$A:$E,5,0)</f>
        <v>0</v>
      </c>
      <c r="J129" s="33">
        <f t="shared" si="33"/>
        <v>0</v>
      </c>
    </row>
    <row r="130" spans="1:10" ht="38.25" outlineLevel="1">
      <c r="A130" s="150" t="str">
        <f t="shared" si="32"/>
        <v>3. Форматування умовного магазину в регіоні S = 1000m2</v>
      </c>
      <c r="B130" s="142">
        <v>130</v>
      </c>
      <c r="C130" s="201"/>
      <c r="D130" s="16" t="str">
        <f>IFERROR(VLOOKUP($B130,'Додаток 3'!$A:$B,2,0),"")</f>
        <v>Монтаж Об'ємних світлових символів (за розрахунок береться фактична площа об'ємних елементів)</v>
      </c>
      <c r="E130" s="16" t="s">
        <v>48</v>
      </c>
      <c r="F130" s="17" t="str">
        <f>IFERROR(VLOOKUP($B130,'Додаток 3'!$A:$C,3,0),"")</f>
        <v>Монтаж на стіну (Провід заздалегідь вивести за шаблоном зі стіни)</v>
      </c>
      <c r="G130" s="159" t="str">
        <f>IFERROR(VLOOKUP($B130,'Додаток 3'!$A:$D,4,0),"")</f>
        <v>м2</v>
      </c>
      <c r="H130" s="23">
        <v>6.3</v>
      </c>
      <c r="I130" s="19">
        <f>VLOOKUP($B130,'Додаток 3'!$A:$E,5,0)</f>
        <v>0</v>
      </c>
      <c r="J130" s="33">
        <f t="shared" si="33"/>
        <v>0</v>
      </c>
    </row>
    <row r="131" spans="1:10" ht="38.25" outlineLevel="1">
      <c r="A131" s="150" t="str">
        <f t="shared" si="32"/>
        <v>3. Форматування умовного магазину в регіоні S = 1000m2</v>
      </c>
      <c r="B131" s="142">
        <v>131</v>
      </c>
      <c r="C131" s="201"/>
      <c r="D131" s="16" t="str">
        <f>IFERROR(VLOOKUP($B131,'Додаток 3'!$A:$B,2,0),"")</f>
        <v>Монтаж Об'ємних світлових символів (за розрахунок береться фактична площа об'ємних елементів)</v>
      </c>
      <c r="E131" s="16"/>
      <c r="F131" s="17" t="str">
        <f>IFERROR(VLOOKUP($B131,'Додаток 3'!$A:$C,3,0),"")</f>
        <v>Комплект кріплень для монтажу на стіну (анкера, дюбеля, шурупи) на м2</v>
      </c>
      <c r="G131" s="159" t="str">
        <f>IFERROR(VLOOKUP($B131,'Додаток 3'!$A:$D,4,0),"")</f>
        <v>комплект</v>
      </c>
      <c r="H131" s="23">
        <v>6.3</v>
      </c>
      <c r="I131" s="19">
        <f>VLOOKUP($B131,'Додаток 3'!$A:$E,5,0)</f>
        <v>0</v>
      </c>
      <c r="J131" s="33">
        <f t="shared" si="33"/>
        <v>0</v>
      </c>
    </row>
    <row r="132" spans="1:10" ht="22.5" outlineLevel="1">
      <c r="A132" s="150" t="str">
        <f t="shared" si="32"/>
        <v>3. Форматування умовного магазину в регіоні S = 1000m2</v>
      </c>
      <c r="B132" s="142">
        <v>110</v>
      </c>
      <c r="C132" s="201" t="s">
        <v>1067</v>
      </c>
      <c r="D132" s="16" t="str">
        <f>IFERROR(VLOOKUP($B132,'Додаток 3'!$A:$B,2,0),"")</f>
        <v>Графік роботи  (Додаток №6 Ескіз 21)</v>
      </c>
      <c r="E132" s="16" t="s">
        <v>24</v>
      </c>
      <c r="F132" s="17" t="str">
        <f>IFERROR(VLOOKUP($B132,'Додаток 3'!$A:$C,3,0),"")</f>
        <v>Габаритний розмір 400х600 мм. Матеріал: акрил прозорий 3 мм, друк на оракале прозорому в дзеркальному відображенні, білий оракал, хромовані дзеркальні власники. ; 400х600 мм</v>
      </c>
      <c r="G132" s="159" t="str">
        <f>IFERROR(VLOOKUP($B132,'Додаток 3'!$A:$D,4,0),"")</f>
        <v>шт.</v>
      </c>
      <c r="H132" s="23">
        <v>2</v>
      </c>
      <c r="I132" s="19">
        <f>VLOOKUP($B132,'Додаток 3'!$A:$E,5,0)</f>
        <v>0</v>
      </c>
      <c r="J132" s="33">
        <f t="shared" si="33"/>
        <v>0</v>
      </c>
    </row>
    <row r="133" spans="1:10" outlineLevel="1">
      <c r="A133" s="150" t="str">
        <f t="shared" si="32"/>
        <v>3. Форматування умовного магазину в регіоні S = 1000m2</v>
      </c>
      <c r="B133" s="142">
        <v>147</v>
      </c>
      <c r="C133" s="201"/>
      <c r="D133" s="16" t="str">
        <f>IFERROR(VLOOKUP($B133,'Додаток 3'!$A:$B,2,0),"")</f>
        <v>Монтаж "Графік роботи"</v>
      </c>
      <c r="E133" s="16" t="s">
        <v>24</v>
      </c>
      <c r="F133" s="17" t="str">
        <f>IFERROR(VLOOKUP($B133,'Додаток 3'!$A:$C,3,0),"")</f>
        <v>Монтаж на стіну; 400х600 мм</v>
      </c>
      <c r="G133" s="159" t="str">
        <f>IFERROR(VLOOKUP($B133,'Додаток 3'!$A:$D,4,0),"")</f>
        <v>послуга</v>
      </c>
      <c r="H133" s="23">
        <v>2</v>
      </c>
      <c r="I133" s="19">
        <f>VLOOKUP($B133,'Додаток 3'!$A:$E,5,0)</f>
        <v>0</v>
      </c>
      <c r="J133" s="33">
        <f t="shared" si="33"/>
        <v>0</v>
      </c>
    </row>
    <row r="134" spans="1:10" outlineLevel="1">
      <c r="A134" s="150" t="str">
        <f t="shared" si="32"/>
        <v>3. Форматування умовного магазину в регіоні S = 1000m2</v>
      </c>
      <c r="B134" s="142">
        <v>148</v>
      </c>
      <c r="C134" s="201"/>
      <c r="D134" s="16" t="str">
        <f>IFERROR(VLOOKUP($B134,'Додаток 3'!$A:$B,2,0),"")</f>
        <v>Монтаж "Графік роботи"</v>
      </c>
      <c r="E134" s="16"/>
      <c r="F134" s="17" t="str">
        <f>IFERROR(VLOOKUP($B134,'Додаток 3'!$A:$C,3,0),"")</f>
        <v>Комплект кріплень для монтажу на стіну (анкера, дюбеля, шурупи)</v>
      </c>
      <c r="G134" s="159" t="str">
        <f>IFERROR(VLOOKUP($B134,'Додаток 3'!$A:$D,4,0),"")</f>
        <v>комплект</v>
      </c>
      <c r="H134" s="23">
        <v>2</v>
      </c>
      <c r="I134" s="19">
        <f>VLOOKUP($B134,'Додаток 3'!$A:$E,5,0)</f>
        <v>0</v>
      </c>
      <c r="J134" s="33">
        <f t="shared" si="33"/>
        <v>0</v>
      </c>
    </row>
    <row r="135" spans="1:10" ht="38.25" outlineLevel="1">
      <c r="A135" s="150" t="str">
        <f t="shared" ref="A135:A207" si="34">D$4</f>
        <v>1. Відкриття умовного магазину в регіоні S = 1000m2</v>
      </c>
      <c r="B135" s="142">
        <v>134</v>
      </c>
      <c r="C135" s="201" t="s">
        <v>727</v>
      </c>
      <c r="D135" s="16" t="str">
        <f>IFERROR(VLOOKUP($B135,'Додаток 3'!$A:$B,2,0),"")</f>
        <v>Об'ємні несвітлові символи  (Додаток №6 Ескіз 12) (за розрахунок береться фактична площа об'ємних елементів)</v>
      </c>
      <c r="E135" s="16" t="s">
        <v>940</v>
      </c>
      <c r="F135" s="17" t="str">
        <f>IFERROR(VLOOKUP($B135,'Додаток 3'!$A:$C,3,0),"")</f>
        <v>Надпис з об'ємних не світлових символів  з глибиною об'єму 30 мм. Рекомендовані для виробництва матеріали: еструдований пінопласт, терморізка, фарбування торців в RAL та лицьовщї строни.</v>
      </c>
      <c r="G135" s="159" t="str">
        <f>IFERROR(VLOOKUP($B135,'Додаток 3'!$A:$D,4,0),"")</f>
        <v>м2</v>
      </c>
      <c r="H135" s="23">
        <v>9.75</v>
      </c>
      <c r="I135" s="19">
        <f>VLOOKUP($B135,'Додаток 3'!$A:$E,5,0)</f>
        <v>0</v>
      </c>
      <c r="J135" s="20">
        <f t="shared" si="33"/>
        <v>0</v>
      </c>
    </row>
    <row r="136" spans="1:10" outlineLevel="1">
      <c r="A136" s="150" t="str">
        <f t="shared" si="34"/>
        <v>1. Відкриття умовного магазину в регіоні S = 1000m2</v>
      </c>
      <c r="B136" s="142">
        <v>150</v>
      </c>
      <c r="C136" s="201"/>
      <c r="D136" s="16" t="str">
        <f>IFERROR(VLOOKUP($B136,'Додаток 3'!$A:$B,2,0),"")</f>
        <v xml:space="preserve">Монтаж об'ємних не світлових символів </v>
      </c>
      <c r="E136" s="16" t="s">
        <v>940</v>
      </c>
      <c r="F136" s="17" t="str">
        <f>IFERROR(VLOOKUP($B136,'Додаток 3'!$A:$C,3,0),"")</f>
        <v>Монтаж на ГКЛ пофарбовану стіну згідно прив'язки розташування (за розрахунок береться фактична площа об'ємних елементів)</v>
      </c>
      <c r="G136" s="159" t="str">
        <f>IFERROR(VLOOKUP($B136,'Додаток 3'!$A:$D,4,0),"")</f>
        <v>м2</v>
      </c>
      <c r="H136" s="23">
        <v>9.75</v>
      </c>
      <c r="I136" s="19">
        <f>VLOOKUP($B136,'Додаток 3'!$A:$E,5,0)</f>
        <v>0</v>
      </c>
      <c r="J136" s="20">
        <f t="shared" si="33"/>
        <v>0</v>
      </c>
    </row>
    <row r="137" spans="1:10" ht="78.75" outlineLevel="1">
      <c r="A137" s="150" t="str">
        <f t="shared" si="34"/>
        <v>1. Відкриття умовного магазину в регіоні S = 1000m2</v>
      </c>
      <c r="B137" s="142">
        <v>88</v>
      </c>
      <c r="C137" s="201" t="s">
        <v>941</v>
      </c>
      <c r="D137" s="16" t="str">
        <f>IFERROR(VLOOKUP($B137,'Додаток 3'!$A:$B,2,0),"")</f>
        <v>Підвісний  Лайт бокс "СЕРВІС ХАБ" з підсвідкою торця (Додаток №6 Ескіз 10)</v>
      </c>
      <c r="E137" s="16" t="s">
        <v>944</v>
      </c>
      <c r="F137" s="17" t="str">
        <f>IFERROR(VLOOKUP($B137,'Додаток 3'!$A:$C,3,0),"")</f>
        <v>Підвісний бокс з підсвідкою торця. Матеріали для виготовлення: Короб виготовлений з композитний матеріал ECOBOND білого матового кольору,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Нижня частина (Екран) :   ПВХ 5 мм, акрил молочний 3 мм оклеений с/к плівкою 8500 колір 034. Підсвічування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Конструкція передбачає наявність металевого каркасу з профільної труби 20х20х2</v>
      </c>
      <c r="G137" s="159" t="str">
        <f>IFERROR(VLOOKUP($B137,'Додаток 3'!$A:$D,4,0),"")</f>
        <v>м2</v>
      </c>
      <c r="H137" s="23">
        <v>17.7</v>
      </c>
      <c r="I137" s="19">
        <f>VLOOKUP($B137,'Додаток 3'!$A:$E,5,0)</f>
        <v>0</v>
      </c>
      <c r="J137" s="20">
        <f t="shared" si="33"/>
        <v>0</v>
      </c>
    </row>
    <row r="138" spans="1:10" ht="25.5" outlineLevel="1">
      <c r="A138" s="150" t="str">
        <f t="shared" si="34"/>
        <v>1. Відкриття умовного магазину в регіоні S = 1000m2</v>
      </c>
      <c r="B138" s="142">
        <v>368</v>
      </c>
      <c r="C138" s="201"/>
      <c r="D138" s="16" t="str">
        <f>IFERROR(VLOOKUP($B138,'Додаток 3'!$A:$B,2,0),"")</f>
        <v>Матеріали для виготовлення металевих конструкцій</v>
      </c>
      <c r="E138" s="24" t="s">
        <v>741</v>
      </c>
      <c r="F138" s="17" t="str">
        <f>IFERROR(VLOOKUP($B138,'Додаток 3'!$A:$C,3,0),"")</f>
        <v>Труба 20х20х1.5 мм у виробі (матеріал+робота+грунтовка+фарбування в колір по RAL); 1м. п (у виробі)</v>
      </c>
      <c r="G138" s="159" t="str">
        <f>IFERROR(VLOOKUP($B138,'Додаток 3'!$A:$D,4,0),"")</f>
        <v>метр погонний</v>
      </c>
      <c r="H138" s="23">
        <v>46</v>
      </c>
      <c r="I138" s="19">
        <f>VLOOKUP($B138,'Додаток 3'!$A:$E,5,0)</f>
        <v>0</v>
      </c>
      <c r="J138" s="20">
        <f t="shared" si="33"/>
        <v>0</v>
      </c>
    </row>
    <row r="139" spans="1:10" ht="25.5" outlineLevel="1">
      <c r="A139" s="150" t="str">
        <f t="shared" si="34"/>
        <v>1. Відкриття умовного магазину в регіоні S = 1000m2</v>
      </c>
      <c r="B139" s="142">
        <v>364</v>
      </c>
      <c r="C139" s="201"/>
      <c r="D139" s="16" t="str">
        <f>IFERROR(VLOOKUP($B139,'Додаток 3'!$A:$B,2,0),"")</f>
        <v>Матеріали для виготовлення металевих конструкцій</v>
      </c>
      <c r="E139" s="24" t="s">
        <v>741</v>
      </c>
      <c r="F139" s="17" t="str">
        <f>IFERROR(VLOOKUP($B139,'Додаток 3'!$A:$C,3,0),"")</f>
        <v>Труба 30х30х2 мм в виробі (матеріал+робота+грунтовка+фарбування в колір по RAL); 1м. п (у виробі)</v>
      </c>
      <c r="G139" s="159" t="str">
        <f>IFERROR(VLOOKUP($B139,'Додаток 3'!$A:$D,4,0),"")</f>
        <v>метр погонний</v>
      </c>
      <c r="H139" s="23">
        <v>70</v>
      </c>
      <c r="I139" s="19">
        <f>VLOOKUP($B139,'Додаток 3'!$A:$E,5,0)</f>
        <v>0</v>
      </c>
      <c r="J139" s="20">
        <f t="shared" si="33"/>
        <v>0</v>
      </c>
    </row>
    <row r="140" spans="1:10" ht="25.5" outlineLevel="1">
      <c r="A140" s="150" t="str">
        <f t="shared" si="34"/>
        <v>1. Відкриття умовного магазину в регіоні S = 1000m2</v>
      </c>
      <c r="B140" s="142">
        <v>127</v>
      </c>
      <c r="C140" s="201"/>
      <c r="D140" s="16" t="str">
        <f>IFERROR(VLOOKUP($B140,'Додаток 3'!$A:$B,2,0),"")</f>
        <v>Монтаж Підвісний бокс "СЕРВІС ХАБ" / "КРЕДИТУЙСЯ"</v>
      </c>
      <c r="E140" s="16" t="s">
        <v>944</v>
      </c>
      <c r="F140" s="17" t="str">
        <f>IFERROR(VLOOKUP($B140,'Додаток 3'!$A:$C,3,0),"")</f>
        <v xml:space="preserve">Монтаж до стелі </v>
      </c>
      <c r="G140" s="159" t="str">
        <f>IFERROR(VLOOKUP($B140,'Додаток 3'!$A:$D,4,0),"")</f>
        <v>м2</v>
      </c>
      <c r="H140" s="23">
        <v>17.7</v>
      </c>
      <c r="I140" s="19">
        <f>VLOOKUP($B140,'Додаток 3'!$A:$E,5,0)</f>
        <v>0</v>
      </c>
      <c r="J140" s="20">
        <f t="shared" si="33"/>
        <v>0</v>
      </c>
    </row>
    <row r="141" spans="1:10" ht="25.5" outlineLevel="1">
      <c r="A141" s="150" t="str">
        <f t="shared" si="34"/>
        <v>1. Відкриття умовного магазину в регіоні S = 1000m2</v>
      </c>
      <c r="B141" s="142">
        <v>128</v>
      </c>
      <c r="C141" s="201"/>
      <c r="D141" s="16" t="str">
        <f>IFERROR(VLOOKUP($B141,'Додаток 3'!$A:$B,2,0),"")</f>
        <v>Монтаж Підвісний бокс "СЕРВІС ХАБ" / "КРЕДИТУЙСЯ"</v>
      </c>
      <c r="E141" s="16" t="s">
        <v>944</v>
      </c>
      <c r="F141" s="17" t="str">
        <f>IFERROR(VLOOKUP($B141,'Додаток 3'!$A:$C,3,0),"")</f>
        <v>Комплект кріплень для монтажу до стелі (трос, затискачі, ланцюг, анкера, дюбеля, шуруп з відкритим кільцем нержавіючий);</v>
      </c>
      <c r="G141" s="159" t="str">
        <f>IFERROR(VLOOKUP($B141,'Додаток 3'!$A:$D,4,0),"")</f>
        <v>комплект</v>
      </c>
      <c r="H141" s="23">
        <v>1</v>
      </c>
      <c r="I141" s="19">
        <f>VLOOKUP($B141,'Додаток 3'!$A:$E,5,0)</f>
        <v>0</v>
      </c>
      <c r="J141" s="20">
        <f t="shared" si="33"/>
        <v>0</v>
      </c>
    </row>
    <row r="142" spans="1:10" ht="56.25" outlineLevel="1">
      <c r="A142" s="150" t="str">
        <f t="shared" si="34"/>
        <v>1. Відкриття умовного магазину в регіоні S = 1000m2</v>
      </c>
      <c r="B142" s="142">
        <v>91</v>
      </c>
      <c r="C142" s="201"/>
      <c r="D142" s="16" t="str">
        <f>IFERROR(VLOOKUP($B142,'Додаток 3'!$A:$B,2,0),"")</f>
        <v>Світлові символи "ОПЛАЧУЙ ЗРУЧНО" (за розрахунок береться фактична площа об'ємних елементів)  (Додаток №6 Ескіз 13)</v>
      </c>
      <c r="E142" s="16" t="s">
        <v>943</v>
      </c>
      <c r="F142" s="17" t="str">
        <f>IFERROR(VLOOKUP($B142,'Додаток 3'!$A:$C,3,0),"")</f>
        <v>Літери "ОПЛАЧУЙ ЗРУЧНО" габаритним розміром 1009 х 478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142" s="159" t="str">
        <f>IFERROR(VLOOKUP($B142,'Додаток 3'!$A:$D,4,0),"")</f>
        <v>шт.</v>
      </c>
      <c r="H142" s="23">
        <v>2</v>
      </c>
      <c r="I142" s="19">
        <f>VLOOKUP($B142,'Додаток 3'!$A:$E,5,0)</f>
        <v>0</v>
      </c>
      <c r="J142" s="20">
        <f t="shared" si="33"/>
        <v>0</v>
      </c>
    </row>
    <row r="143" spans="1:10" ht="38.25" outlineLevel="1">
      <c r="A143" s="150" t="str">
        <f t="shared" si="34"/>
        <v>1. Відкриття умовного магазину в регіоні S = 1000m2</v>
      </c>
      <c r="B143" s="142">
        <v>136</v>
      </c>
      <c r="C143" s="201"/>
      <c r="D143" s="16" t="str">
        <f>IFERROR(VLOOKUP($B143,'Додаток 3'!$A:$B,2,0),"")</f>
        <v>Монтаж символів "ОПЛАЧУЙ ЗРУЧНО" (за розрахунок береться фактична площа об'ємних елементів)</v>
      </c>
      <c r="E143" s="16" t="s">
        <v>943</v>
      </c>
      <c r="F143" s="17" t="str">
        <f>IFERROR(VLOOKUP($B143,'Додаток 3'!$A:$C,3,0),"")</f>
        <v>Монтаж символів до Підвісного боксу "СЕРВІС ХАБ" з підключенням до електромережі.</v>
      </c>
      <c r="G143" s="159" t="str">
        <f>IFERROR(VLOOKUP($B143,'Додаток 3'!$A:$D,4,0),"")</f>
        <v>послуга</v>
      </c>
      <c r="H143" s="23">
        <v>2</v>
      </c>
      <c r="I143" s="19">
        <f>VLOOKUP($B143,'Додаток 3'!$A:$E,5,0)</f>
        <v>0</v>
      </c>
      <c r="J143" s="20">
        <f t="shared" si="33"/>
        <v>0</v>
      </c>
    </row>
    <row r="144" spans="1:10" ht="56.25" outlineLevel="1">
      <c r="A144" s="150" t="str">
        <f t="shared" si="34"/>
        <v>1. Відкриття умовного магазину в регіоні S = 1000m2</v>
      </c>
      <c r="B144" s="142">
        <v>93</v>
      </c>
      <c r="C144" s="201"/>
      <c r="D144" s="16" t="str">
        <f>IFERROR(VLOOKUP($B144,'Додаток 3'!$A:$B,2,0),"")</f>
        <v>Світлові символи "ЗАБИРАЙ ІНТЕРНЕТ ЗАМОВЛЕННЯ" (за розрахунок береться фактична площа об'ємних елементів)(Додаток №6 Ескіз 13)</v>
      </c>
      <c r="E144" s="16" t="s">
        <v>942</v>
      </c>
      <c r="F144" s="17" t="str">
        <f>IFERROR(VLOOKUP($B144,'Додаток 3'!$A:$C,3,0),"")</f>
        <v>Літери "ЗАБИРАЙ ІНТЕРНЕТ ЗАМОВЛЕННЯ" габаритним розміром 1628 х 462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144" s="159" t="str">
        <f>IFERROR(VLOOKUP($B144,'Додаток 3'!$A:$D,4,0),"")</f>
        <v>шт.</v>
      </c>
      <c r="H144" s="23">
        <v>2</v>
      </c>
      <c r="I144" s="19">
        <f>VLOOKUP($B144,'Додаток 3'!$A:$E,5,0)</f>
        <v>0</v>
      </c>
      <c r="J144" s="20">
        <f t="shared" si="33"/>
        <v>0</v>
      </c>
    </row>
    <row r="145" spans="1:10" ht="38.25" outlineLevel="1">
      <c r="A145" s="150" t="str">
        <f t="shared" si="34"/>
        <v>1. Відкриття умовного магазину в регіоні S = 1000m2</v>
      </c>
      <c r="B145" s="142">
        <v>138</v>
      </c>
      <c r="C145" s="201"/>
      <c r="D145" s="16" t="str">
        <f>IFERROR(VLOOKUP($B145,'Додаток 3'!$A:$B,2,0),"")</f>
        <v>Монтаж символів "ЗАБИРАЙ ІНТЕРНЕТ ЗАМОВЛЕННЯ" (за розрахунок береться фактична площа об'ємних елементів)</v>
      </c>
      <c r="E145" s="16" t="s">
        <v>942</v>
      </c>
      <c r="F145" s="17" t="str">
        <f>IFERROR(VLOOKUP($B145,'Додаток 3'!$A:$C,3,0),"")</f>
        <v>Монтаж символів до Підвісного боксу "СЕРВІС ХАБ" з підключенням до електромережі.</v>
      </c>
      <c r="G145" s="159" t="str">
        <f>IFERROR(VLOOKUP($B145,'Додаток 3'!$A:$D,4,0),"")</f>
        <v>послуга</v>
      </c>
      <c r="H145" s="23">
        <v>2</v>
      </c>
      <c r="I145" s="19">
        <f>VLOOKUP($B145,'Додаток 3'!$A:$E,5,0)</f>
        <v>0</v>
      </c>
      <c r="J145" s="20">
        <f t="shared" si="33"/>
        <v>0</v>
      </c>
    </row>
    <row r="146" spans="1:10" ht="56.25" outlineLevel="1">
      <c r="A146" s="150" t="str">
        <f t="shared" si="34"/>
        <v>1. Відкриття умовного магазину в регіоні S = 1000m2</v>
      </c>
      <c r="B146" s="142">
        <v>92</v>
      </c>
      <c r="C146" s="201"/>
      <c r="D146" s="16" t="str">
        <f>IFERROR(VLOOKUP($B146,'Додаток 3'!$A:$B,2,0),"")</f>
        <v>Світлові символи "НАЛАШТОВУЙ ШВИДКО" (за розрахунок береться фактична площа об'ємних елементів) (Додаток №6 Ескіз 13)</v>
      </c>
      <c r="E146" s="16" t="s">
        <v>945</v>
      </c>
      <c r="F146" s="17" t="str">
        <f>IFERROR(VLOOKUP($B146,'Додаток 3'!$A:$C,3,0),"")</f>
        <v>Літери "Налаштовуй швидко" габаритним розміром 1563 х 418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146" s="159" t="str">
        <f>IFERROR(VLOOKUP($B146,'Додаток 3'!$A:$D,4,0),"")</f>
        <v>шт.</v>
      </c>
      <c r="H146" s="23">
        <v>1</v>
      </c>
      <c r="I146" s="19">
        <f>VLOOKUP($B146,'Додаток 3'!$A:$E,5,0)</f>
        <v>0</v>
      </c>
      <c r="J146" s="20">
        <f t="shared" si="33"/>
        <v>0</v>
      </c>
    </row>
    <row r="147" spans="1:10" ht="38.25" outlineLevel="1">
      <c r="A147" s="150" t="str">
        <f t="shared" si="34"/>
        <v>1. Відкриття умовного магазину в регіоні S = 1000m2</v>
      </c>
      <c r="B147" s="142">
        <v>137</v>
      </c>
      <c r="C147" s="201"/>
      <c r="D147" s="16" t="str">
        <f>IFERROR(VLOOKUP($B147,'Додаток 3'!$A:$B,2,0),"")</f>
        <v>Монтаж символів "НАЛАШТОВУЙ ШВИДКО" (за розрахунок береться фактична площа об'ємних елементів)</v>
      </c>
      <c r="E147" s="16"/>
      <c r="F147" s="17" t="str">
        <f>IFERROR(VLOOKUP($B147,'Додаток 3'!$A:$C,3,0),"")</f>
        <v>Монтаж символів до Підвісного боксу "СЕРВІС ХАБ" з підключенням до електромережі.</v>
      </c>
      <c r="G147" s="159" t="str">
        <f>IFERROR(VLOOKUP($B147,'Додаток 3'!$A:$D,4,0),"")</f>
        <v>послуга</v>
      </c>
      <c r="H147" s="23">
        <v>1</v>
      </c>
      <c r="I147" s="19">
        <f>VLOOKUP($B147,'Додаток 3'!$A:$E,5,0)</f>
        <v>0</v>
      </c>
      <c r="J147" s="20">
        <f t="shared" si="33"/>
        <v>0</v>
      </c>
    </row>
    <row r="148" spans="1:10" ht="56.25" outlineLevel="1">
      <c r="A148" s="150" t="str">
        <f t="shared" si="34"/>
        <v>1. Відкриття умовного магазину в регіоні S = 1000m2</v>
      </c>
      <c r="B148" s="142">
        <v>95</v>
      </c>
      <c r="C148" s="201"/>
      <c r="D148" s="16" t="str">
        <f>IFERROR(VLOOKUP($B148,'Додаток 3'!$A:$B,2,0),"")</f>
        <v>Світлові символи "FOXTROT.UA" (за розрахунок береться фактична площа об'ємних елементів) (Додаток №6 Ескіз 13)</v>
      </c>
      <c r="E148" s="16"/>
      <c r="F148" s="17" t="str">
        <f>IFERROR(VLOOKUP($B148,'Додаток 3'!$A:$C,3,0),"")</f>
        <v>Літери "Налаштовуй швидко" габаритним розміром 1315 х 195 мм.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v>
      </c>
      <c r="G148" s="159" t="str">
        <f>IFERROR(VLOOKUP($B148,'Додаток 3'!$A:$D,4,0),"")</f>
        <v>шт.</v>
      </c>
      <c r="H148" s="23">
        <v>1</v>
      </c>
      <c r="I148" s="19">
        <f>VLOOKUP($B148,'Додаток 3'!$A:$E,5,0)</f>
        <v>0</v>
      </c>
      <c r="J148" s="20">
        <f t="shared" si="33"/>
        <v>0</v>
      </c>
    </row>
    <row r="149" spans="1:10" ht="25.5" outlineLevel="1">
      <c r="A149" s="150" t="str">
        <f t="shared" si="34"/>
        <v>1. Відкриття умовного магазину в регіоні S = 1000m2</v>
      </c>
      <c r="B149" s="142">
        <v>139</v>
      </c>
      <c r="C149" s="201"/>
      <c r="D149" s="16" t="str">
        <f>IFERROR(VLOOKUP($B149,'Додаток 3'!$A:$B,2,0),"")</f>
        <v>Монтаж символів "FOXTROT.UA"  (за розрахунок береться фактична площа об'ємних елементів)</v>
      </c>
      <c r="E149" s="16"/>
      <c r="F149" s="17" t="str">
        <f>IFERROR(VLOOKUP($B149,'Додаток 3'!$A:$C,3,0),"")</f>
        <v>Монтаж символів до Підвісного боксу "СЕРВІС ХАБ" з підключенням до електромережі.</v>
      </c>
      <c r="G149" s="159" t="str">
        <f>IFERROR(VLOOKUP($B149,'Додаток 3'!$A:$D,4,0),"")</f>
        <v>послуга</v>
      </c>
      <c r="H149" s="23">
        <v>1</v>
      </c>
      <c r="I149" s="19">
        <f>VLOOKUP($B149,'Додаток 3'!$A:$E,5,0)</f>
        <v>0</v>
      </c>
      <c r="J149" s="20">
        <f t="shared" si="33"/>
        <v>0</v>
      </c>
    </row>
    <row r="150" spans="1:10" ht="45" outlineLevel="1">
      <c r="A150" s="150" t="str">
        <f t="shared" si="34"/>
        <v>1. Відкриття умовного магазину в регіоні S = 1000m2</v>
      </c>
      <c r="B150" s="142">
        <v>89</v>
      </c>
      <c r="C150" s="201" t="s">
        <v>950</v>
      </c>
      <c r="D150" s="16" t="str">
        <f>IFERROR(VLOOKUP($B150,'Додаток 3'!$A:$B,2,0),"")</f>
        <v>Підвісний не світловий бокс "КРЕДИТУЙСЯ" (Додаток №6 Ескіз 11)</v>
      </c>
      <c r="E150" s="16" t="s">
        <v>948</v>
      </c>
      <c r="F150" s="17" t="str">
        <f>IFERROR(VLOOKUP($B150,'Додаток 3'!$A:$C,3,0),"")</f>
        <v>Бокс габаритними розмірами 3750х1050х700 мм. Матеріали для виготовлення: Короб виготовлений 3 композитний матеріал ECOBOND білого матового кольору, повинен бути одного постачальника, однієї марки і з однієї партії поставки. Фрезерування матеріалу (подвійний загин під 90 градусів) для створення об'ємного елемента,  внутрішня та зовнішня частини. Низ коробу ПВХ 3 мм оклеений с/к плівкою ОRACAL 641 матовий колір 034. Конструкція передбачає наявність металевого каркасу з профільної труби 20х20х2</v>
      </c>
      <c r="G150" s="159" t="str">
        <f>IFERROR(VLOOKUP($B150,'Додаток 3'!$A:$D,4,0),"")</f>
        <v>м2</v>
      </c>
      <c r="H150" s="23">
        <v>6.72</v>
      </c>
      <c r="I150" s="19">
        <f>VLOOKUP($B150,'Додаток 3'!$A:$E,5,0)</f>
        <v>0</v>
      </c>
      <c r="J150" s="20">
        <f t="shared" si="33"/>
        <v>0</v>
      </c>
    </row>
    <row r="151" spans="1:10" ht="25.5" outlineLevel="1">
      <c r="A151" s="150" t="str">
        <f t="shared" si="34"/>
        <v>1. Відкриття умовного магазину в регіоні S = 1000m2</v>
      </c>
      <c r="B151" s="142">
        <v>127</v>
      </c>
      <c r="C151" s="201"/>
      <c r="D151" s="16" t="str">
        <f>IFERROR(VLOOKUP($B151,'Додаток 3'!$A:$B,2,0),"")</f>
        <v>Монтаж Підвісний бокс "СЕРВІС ХАБ" / "КРЕДИТУЙСЯ"</v>
      </c>
      <c r="E151" s="16" t="s">
        <v>948</v>
      </c>
      <c r="F151" s="17" t="str">
        <f>IFERROR(VLOOKUP($B151,'Додаток 3'!$A:$C,3,0),"")</f>
        <v xml:space="preserve">Монтаж до стелі </v>
      </c>
      <c r="G151" s="159" t="str">
        <f>IFERROR(VLOOKUP($B151,'Додаток 3'!$A:$D,4,0),"")</f>
        <v>м2</v>
      </c>
      <c r="H151" s="23">
        <v>6.72</v>
      </c>
      <c r="I151" s="19">
        <f>VLOOKUP($B151,'Додаток 3'!$A:$E,5,0)</f>
        <v>0</v>
      </c>
      <c r="J151" s="20">
        <f t="shared" si="33"/>
        <v>0</v>
      </c>
    </row>
    <row r="152" spans="1:10" ht="25.5" outlineLevel="1">
      <c r="A152" s="150" t="str">
        <f t="shared" si="34"/>
        <v>1. Відкриття умовного магазину в регіоні S = 1000m2</v>
      </c>
      <c r="B152" s="142">
        <v>128</v>
      </c>
      <c r="C152" s="201"/>
      <c r="D152" s="16" t="str">
        <f>IFERROR(VLOOKUP($B152,'Додаток 3'!$A:$B,2,0),"")</f>
        <v>Монтаж Підвісний бокс "СЕРВІС ХАБ" / "КРЕДИТУЙСЯ"</v>
      </c>
      <c r="E152" s="16" t="s">
        <v>948</v>
      </c>
      <c r="F152" s="17" t="str">
        <f>IFERROR(VLOOKUP($B152,'Додаток 3'!$A:$C,3,0),"")</f>
        <v>Комплект кріплень для монтажу до стелі (трос, затискачі, ланцюг, анкера, дюбеля, шуруп з відкритим кільцем нержавіючий);</v>
      </c>
      <c r="G152" s="159" t="str">
        <f>IFERROR(VLOOKUP($B152,'Додаток 3'!$A:$D,4,0),"")</f>
        <v>комплект</v>
      </c>
      <c r="H152" s="23">
        <v>1</v>
      </c>
      <c r="I152" s="19">
        <f>VLOOKUP($B152,'Додаток 3'!$A:$E,5,0)</f>
        <v>0</v>
      </c>
      <c r="J152" s="20">
        <f t="shared" si="33"/>
        <v>0</v>
      </c>
    </row>
    <row r="153" spans="1:10" ht="56.25" outlineLevel="1">
      <c r="A153" s="150" t="str">
        <f t="shared" si="34"/>
        <v>1. Відкриття умовного магазину в регіоні S = 1000m2</v>
      </c>
      <c r="B153" s="142">
        <v>94</v>
      </c>
      <c r="C153" s="201"/>
      <c r="D153" s="16" t="str">
        <f>IFERROR(VLOOKUP($B153,'Додаток 3'!$A:$B,2,0),"")</f>
        <v>Світлові символи "КРЕДИТУЙСЯ" (за розрахунок береться фактична площа об'ємних елементів) (Додаток №6 Ескіз 14)</v>
      </c>
      <c r="E153" s="16" t="s">
        <v>949</v>
      </c>
      <c r="F153" s="17" t="str">
        <f>IFERROR(VLOOKUP($B153,'Додаток 3'!$A:$C,3,0),"")</f>
        <v xml:space="preserve">Літери "КРЕДИТУЙСЯ"  Матеріал: Тильна частина букв ПВХ 3 мм; Борт (торець) ПВХ 3 мм; Лицьова (світлова) частина Акрил ALTUGLAS EX (молочний) 3 мм обклеена с/к плівкою 8500 колір 034 ; Торці букв обклеєні с/к плівкою Oracal серії 641 матовий колір 034; Підсвічування букв проводиться світлодіодними модулями білого нейтрального кольору, підсвітка має бути рівномірною (без затемнень) по всій площині трохи менше 2880 люксів на 1 м2.Блоки живлення  Meanwell використовуються герметичні зі ступенем захисту IP67. Гарантія на блок живлення 1 рік. </v>
      </c>
      <c r="G153" s="159" t="str">
        <f>IFERROR(VLOOKUP($B153,'Додаток 3'!$A:$D,4,0),"")</f>
        <v>м2</v>
      </c>
      <c r="H153" s="23">
        <v>0.94</v>
      </c>
      <c r="I153" s="19">
        <f>VLOOKUP($B153,'Додаток 3'!$A:$E,5,0)</f>
        <v>0</v>
      </c>
      <c r="J153" s="20">
        <f t="shared" si="33"/>
        <v>0</v>
      </c>
    </row>
    <row r="154" spans="1:10" ht="25.5" outlineLevel="1">
      <c r="A154" s="150" t="str">
        <f t="shared" si="34"/>
        <v>1. Відкриття умовного магазину в регіоні S = 1000m2</v>
      </c>
      <c r="B154" s="142">
        <v>140</v>
      </c>
      <c r="C154" s="201"/>
      <c r="D154" s="16" t="str">
        <f>IFERROR(VLOOKUP($B154,'Додаток 3'!$A:$B,2,0),"")</f>
        <v>Монтаж символів "КРЕДИТУЙСЯ"  (за розрахунок береться фактична площа об'ємних елементів)</v>
      </c>
      <c r="E154" s="16" t="s">
        <v>943</v>
      </c>
      <c r="F154" s="17" t="str">
        <f>IFERROR(VLOOKUP($B154,'Додаток 3'!$A:$C,3,0),"")</f>
        <v>Монтаж символів до Підвісного боксу з підключенням до електромережі.</v>
      </c>
      <c r="G154" s="159" t="str">
        <f>IFERROR(VLOOKUP($B154,'Додаток 3'!$A:$D,4,0),"")</f>
        <v>м2</v>
      </c>
      <c r="H154" s="23">
        <v>2</v>
      </c>
      <c r="I154" s="19">
        <f>VLOOKUP($B154,'Додаток 3'!$A:$E,5,0)</f>
        <v>0</v>
      </c>
      <c r="J154" s="20">
        <f t="shared" si="33"/>
        <v>0</v>
      </c>
    </row>
    <row r="155" spans="1:10" outlineLevel="1">
      <c r="A155" s="150" t="str">
        <f t="shared" si="34"/>
        <v>1. Відкриття умовного магазину в регіоні S = 1000m2</v>
      </c>
      <c r="B155" s="142">
        <v>168</v>
      </c>
      <c r="C155" s="201"/>
      <c r="D155" s="16" t="str">
        <f>IFERROR(VLOOKUP($B155,'Додаток 3'!$A:$B,2,0),"")</f>
        <v>Спінений білий ПВХ, щільність 0,65-0,7 г/см3</v>
      </c>
      <c r="E155" s="24" t="s">
        <v>741</v>
      </c>
      <c r="F155" s="17" t="str">
        <f>IFERROR(VLOOKUP($B155,'Додаток 3'!$A:$C,3,0),"")</f>
        <v>8 мм товщина</v>
      </c>
      <c r="G155" s="159" t="str">
        <f>IFERROR(VLOOKUP($B155,'Додаток 3'!$A:$D,4,0),"")</f>
        <v>м2</v>
      </c>
      <c r="H155" s="23">
        <v>7.2</v>
      </c>
      <c r="I155" s="19">
        <f>VLOOKUP($B155,'Додаток 3'!$A:$E,5,0)</f>
        <v>0</v>
      </c>
      <c r="J155" s="20">
        <f t="shared" si="33"/>
        <v>0</v>
      </c>
    </row>
    <row r="156" spans="1:10" outlineLevel="1">
      <c r="A156" s="150" t="str">
        <f t="shared" si="34"/>
        <v>1. Відкриття умовного магазину в регіоні S = 1000m2</v>
      </c>
      <c r="B156" s="142">
        <v>194</v>
      </c>
      <c r="C156" s="201"/>
      <c r="D156" s="16" t="str">
        <f>IFERROR(VLOOKUP($B156,'Додаток 3'!$A:$B,2,0),"")</f>
        <v>акрил молочний</v>
      </c>
      <c r="E156" s="24" t="s">
        <v>741</v>
      </c>
      <c r="F156" s="17" t="str">
        <f>IFERROR(VLOOKUP($B156,'Додаток 3'!$A:$C,3,0),"")</f>
        <v>3 мм товщина</v>
      </c>
      <c r="G156" s="159" t="str">
        <f>IFERROR(VLOOKUP($B156,'Додаток 3'!$A:$D,4,0),"")</f>
        <v>м2</v>
      </c>
      <c r="H156" s="23">
        <v>7.2</v>
      </c>
      <c r="I156" s="19">
        <f>VLOOKUP($B156,'Додаток 3'!$A:$E,5,0)</f>
        <v>0</v>
      </c>
      <c r="J156" s="20">
        <f t="shared" si="33"/>
        <v>0</v>
      </c>
    </row>
    <row r="157" spans="1:10" outlineLevel="1">
      <c r="A157" s="150" t="str">
        <f t="shared" si="34"/>
        <v>1. Відкриття умовного магазину в регіоні S = 1000m2</v>
      </c>
      <c r="B157" s="142">
        <v>214</v>
      </c>
      <c r="C157" s="201"/>
      <c r="D157" s="16" t="str">
        <f>IFERROR(VLOOKUP($B157,'Додаток 3'!$A:$B,2,0),"")</f>
        <v>Плівка самоклеюча кольорова</v>
      </c>
      <c r="E157" s="24" t="s">
        <v>741</v>
      </c>
      <c r="F157" s="17" t="str">
        <f>IFERROR(VLOOKUP($B157,'Додаток 3'!$A:$C,3,0),"")</f>
        <v>ПВХ плівка товщиною 75 мкм, для плотерної порізки; Німеччина, Oraca 641</v>
      </c>
      <c r="G157" s="159" t="str">
        <f>IFERROR(VLOOKUP($B157,'Додаток 3'!$A:$D,4,0),"")</f>
        <v>м2</v>
      </c>
      <c r="H157" s="23">
        <v>7.2</v>
      </c>
      <c r="I157" s="19">
        <f>VLOOKUP($B157,'Додаток 3'!$A:$E,5,0)</f>
        <v>0</v>
      </c>
      <c r="J157" s="20">
        <f t="shared" si="33"/>
        <v>0</v>
      </c>
    </row>
    <row r="158" spans="1:10" ht="25.5" outlineLevel="1">
      <c r="A158" s="150" t="str">
        <f t="shared" si="34"/>
        <v>1. Відкриття умовного магазину в регіоні S = 1000m2</v>
      </c>
      <c r="B158" s="142">
        <v>464</v>
      </c>
      <c r="C158" s="201"/>
      <c r="D158" s="16" t="str">
        <f>IFERROR(VLOOKUP($B158,'Додаток 3'!$A:$B,2,0),"")</f>
        <v>Фрезерування ПВХ пластика</v>
      </c>
      <c r="E158" s="24" t="s">
        <v>741</v>
      </c>
      <c r="F158" s="17" t="str">
        <f>IFERROR(VLOOKUP($B158,'Додаток 3'!$A:$C,3,0),"")</f>
        <v>8 мм товщина</v>
      </c>
      <c r="G158" s="159" t="str">
        <f>IFERROR(VLOOKUP($B158,'Додаток 3'!$A:$D,4,0),"")</f>
        <v>метр погонний</v>
      </c>
      <c r="H158" s="23">
        <v>58</v>
      </c>
      <c r="I158" s="19">
        <f>VLOOKUP($B158,'Додаток 3'!$A:$E,5,0)</f>
        <v>0</v>
      </c>
      <c r="J158" s="20">
        <f t="shared" si="33"/>
        <v>0</v>
      </c>
    </row>
    <row r="159" spans="1:10" ht="25.5" outlineLevel="1">
      <c r="A159" s="150" t="str">
        <f t="shared" si="34"/>
        <v>1. Відкриття умовного магазину в регіоні S = 1000m2</v>
      </c>
      <c r="B159" s="142">
        <v>466</v>
      </c>
      <c r="C159" s="201"/>
      <c r="D159" s="16" t="str">
        <f>IFERROR(VLOOKUP($B159,'Додаток 3'!$A:$B,2,0),"")</f>
        <v>фрезерування акрилу</v>
      </c>
      <c r="E159" s="24" t="s">
        <v>741</v>
      </c>
      <c r="F159" s="17" t="str">
        <f>IFERROR(VLOOKUP($B159,'Додаток 3'!$A:$C,3,0),"")</f>
        <v>1 - 3 мм товщина</v>
      </c>
      <c r="G159" s="159" t="str">
        <f>IFERROR(VLOOKUP($B159,'Додаток 3'!$A:$D,4,0),"")</f>
        <v>метр погонний</v>
      </c>
      <c r="H159" s="23">
        <v>58</v>
      </c>
      <c r="I159" s="19">
        <f>VLOOKUP($B159,'Додаток 3'!$A:$E,5,0)</f>
        <v>0</v>
      </c>
      <c r="J159" s="20">
        <f t="shared" si="33"/>
        <v>0</v>
      </c>
    </row>
    <row r="160" spans="1:10" outlineLevel="1">
      <c r="A160" s="150" t="str">
        <f t="shared" si="34"/>
        <v>1. Відкриття умовного магазину в регіоні S = 1000m2</v>
      </c>
      <c r="B160" s="142">
        <v>421</v>
      </c>
      <c r="C160" s="201"/>
      <c r="D160" s="16" t="str">
        <f>IFERROR(VLOOKUP($B160,'Додаток 3'!$A:$B,2,0),"")</f>
        <v>Прицільна плотерна порізка друку на плівці</v>
      </c>
      <c r="E160" s="24" t="s">
        <v>741</v>
      </c>
      <c r="F160" s="17" t="str">
        <f>IFERROR(VLOOKUP($B160,'Додаток 3'!$A:$C,3,0),"")</f>
        <v>Криволінійна порізка зображення</v>
      </c>
      <c r="G160" s="159" t="str">
        <f>IFERROR(VLOOKUP($B160,'Додаток 3'!$A:$D,4,0),"")</f>
        <v>м2</v>
      </c>
      <c r="H160" s="23">
        <v>7.2</v>
      </c>
      <c r="I160" s="19">
        <f>VLOOKUP($B160,'Додаток 3'!$A:$E,5,0)</f>
        <v>0</v>
      </c>
      <c r="J160" s="20">
        <f t="shared" si="33"/>
        <v>0</v>
      </c>
    </row>
    <row r="161" spans="1:10" ht="22.5" outlineLevel="1">
      <c r="A161" s="150" t="str">
        <f t="shared" si="34"/>
        <v>1. Відкриття умовного магазину в регіоні S = 1000m2</v>
      </c>
      <c r="B161" s="142">
        <v>442</v>
      </c>
      <c r="C161" s="201"/>
      <c r="D161" s="16" t="str">
        <f>IFERROR(VLOOKUP($B161,'Додаток 3'!$A:$B,2,0),"")</f>
        <v>Поклейка плівки (oracal 641) на об'ємну поверхню</v>
      </c>
      <c r="E161" s="24" t="s">
        <v>741</v>
      </c>
      <c r="F161" s="17" t="str">
        <f>IFERROR(VLOOKUP($B161,'Додаток 3'!$A:$C,3,0),"")</f>
        <v>Обклеювання рівних поверхонь з урахуванням підготовки поверхні під обклеювання та всіх супутніх витратних матеріалів (пластик, скло, ламін. ДСП, рекламні площини торгового обладнання)</v>
      </c>
      <c r="G161" s="159" t="str">
        <f>IFERROR(VLOOKUP($B161,'Додаток 3'!$A:$D,4,0),"")</f>
        <v>м2</v>
      </c>
      <c r="H161" s="23">
        <v>7.2</v>
      </c>
      <c r="I161" s="19">
        <f>VLOOKUP($B161,'Додаток 3'!$A:$E,5,0)</f>
        <v>0</v>
      </c>
      <c r="J161" s="20">
        <f t="shared" si="33"/>
        <v>0</v>
      </c>
    </row>
    <row r="162" spans="1:10" outlineLevel="1">
      <c r="A162" s="150" t="str">
        <f t="shared" si="34"/>
        <v>1. Відкриття умовного магазину в регіоні S = 1000m2</v>
      </c>
      <c r="B162" s="142">
        <v>531</v>
      </c>
      <c r="C162" s="201"/>
      <c r="D162" s="16" t="str">
        <f>IFERROR(VLOOKUP($B162,'Додаток 3'!$A:$B,2,0),"")</f>
        <v>монтаж ПВХ</v>
      </c>
      <c r="E162" s="24" t="s">
        <v>741</v>
      </c>
      <c r="F162" s="17" t="str">
        <f>IFERROR(VLOOKUP($B162,'Додаток 3'!$A:$C,3,0),"")</f>
        <v>Монтаж пластика ПВХ без/с печаткою на стіну висота 2-4м</v>
      </c>
      <c r="G162" s="159" t="str">
        <f>IFERROR(VLOOKUP($B162,'Додаток 3'!$A:$D,4,0),"")</f>
        <v>м2</v>
      </c>
      <c r="H162" s="23">
        <v>7.2</v>
      </c>
      <c r="I162" s="19">
        <f>VLOOKUP($B162,'Додаток 3'!$A:$E,5,0)</f>
        <v>0</v>
      </c>
      <c r="J162" s="20">
        <f t="shared" si="33"/>
        <v>0</v>
      </c>
    </row>
    <row r="163" spans="1:10" outlineLevel="1">
      <c r="A163" s="150" t="str">
        <f t="shared" si="34"/>
        <v>1. Відкриття умовного магазину в регіоні S = 1000m2</v>
      </c>
      <c r="B163" s="142">
        <v>532</v>
      </c>
      <c r="C163" s="201"/>
      <c r="D163" s="16" t="str">
        <f>IFERROR(VLOOKUP($B163,'Додаток 3'!$A:$B,2,0),"")</f>
        <v>монтаж ПВХ</v>
      </c>
      <c r="E163" s="24" t="s">
        <v>741</v>
      </c>
      <c r="F163" s="17" t="str">
        <f>IFERROR(VLOOKUP($B163,'Додаток 3'!$A:$C,3,0),"")</f>
        <v>комплект кріплень для монтажу ПВХ до стіни (спінений скотч, дюбеля, рідкі цвяхи) за 1м2</v>
      </c>
      <c r="G163" s="159" t="str">
        <f>IFERROR(VLOOKUP($B163,'Додаток 3'!$A:$D,4,0),"")</f>
        <v>м2</v>
      </c>
      <c r="H163" s="23">
        <v>7.2</v>
      </c>
      <c r="I163" s="19">
        <f>VLOOKUP($B163,'Додаток 3'!$A:$E,5,0)</f>
        <v>0</v>
      </c>
      <c r="J163" s="20">
        <f t="shared" si="33"/>
        <v>0</v>
      </c>
    </row>
    <row r="164" spans="1:10" ht="33.75" outlineLevel="1">
      <c r="A164" s="150" t="str">
        <f t="shared" si="34"/>
        <v>1. Відкриття умовного магазину в регіоні S = 1000m2</v>
      </c>
      <c r="B164" s="142">
        <v>72</v>
      </c>
      <c r="C164" s="201" t="s">
        <v>951</v>
      </c>
      <c r="D164" s="16" t="str">
        <f>IFERROR(VLOOKUP($B164,'Додаток 3'!$A:$B,2,0),"")</f>
        <v>Виготовлення лайт-боксу одностороннього (Додаток №6 Ескіз 3, 4, 5)</v>
      </c>
      <c r="E164" s="16" t="s">
        <v>952</v>
      </c>
      <c r="F164" s="17" t="str">
        <f>IFERROR(VLOOKUP($B164,'Додаток 3'!$A:$C,3,0),"")</f>
        <v>Лицьова сторона - акрил молочний 3 мм+оракал серії 8500 (аплікація) або плівка с/к з друком і ламінуванням. Торець - ПВХ 3 мм, плівка 641 кольорова. Тильна сторона і відповідний борт ПВХ 3 мм.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до 1 м2</v>
      </c>
      <c r="G164" s="159" t="str">
        <f>IFERROR(VLOOKUP($B164,'Додаток 3'!$A:$D,4,0),"")</f>
        <v>м2</v>
      </c>
      <c r="H164" s="23">
        <v>10.8</v>
      </c>
      <c r="I164" s="19">
        <f>VLOOKUP($B164,'Додаток 3'!$A:$E,5,0)</f>
        <v>0</v>
      </c>
      <c r="J164" s="20">
        <f t="shared" si="33"/>
        <v>0</v>
      </c>
    </row>
    <row r="165" spans="1:10" outlineLevel="1">
      <c r="A165" s="150" t="str">
        <f t="shared" si="34"/>
        <v>1. Відкриття умовного магазину в регіоні S = 1000m2</v>
      </c>
      <c r="B165" s="142">
        <v>115</v>
      </c>
      <c r="C165" s="201"/>
      <c r="D165" s="16" t="str">
        <f>IFERROR(VLOOKUP($B165,'Додаток 3'!$A:$B,2,0),"")</f>
        <v>Монтаж лайт-боксу одностороннього</v>
      </c>
      <c r="E165" s="16" t="s">
        <v>952</v>
      </c>
      <c r="F165" s="17" t="str">
        <f>IFERROR(VLOOKUP($B165,'Додаток 3'!$A:$C,3,0),"")</f>
        <v>Монтаж на стіну</v>
      </c>
      <c r="G165" s="159" t="str">
        <f>IFERROR(VLOOKUP($B165,'Додаток 3'!$A:$D,4,0),"")</f>
        <v>послуга</v>
      </c>
      <c r="H165" s="23">
        <v>6</v>
      </c>
      <c r="I165" s="19">
        <f>VLOOKUP($B165,'Додаток 3'!$A:$E,5,0)</f>
        <v>0</v>
      </c>
      <c r="J165" s="20">
        <f t="shared" si="33"/>
        <v>0</v>
      </c>
    </row>
    <row r="166" spans="1:10" ht="56.25" outlineLevel="1">
      <c r="A166" s="150" t="str">
        <f t="shared" si="34"/>
        <v>1. Відкриття умовного магазину в регіоні S = 1000m2</v>
      </c>
      <c r="B166" s="142">
        <v>101</v>
      </c>
      <c r="C166" s="201" t="s">
        <v>957</v>
      </c>
      <c r="D166" s="16" t="str">
        <f>IFERROR(VLOOKUP($B166,'Додаток 3'!$A:$B,2,0),"")</f>
        <v>Світлові елементи "ЛАУНЖ" зони (Додаток №6 Ескіз 16)</v>
      </c>
      <c r="E166" s="16" t="s">
        <v>25</v>
      </c>
      <c r="F166" s="17" t="str">
        <f>IFERROR(VLOOKUP($B166,'Додаток 3'!$A:$C,3,0),"")</f>
        <v xml:space="preserve">Виготовлення Лайт боксу одностороннього габаритними розмірами 1400х1400х200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Конструкция повинна передбачає наявність металевого каркасу з профільної труби 20х20х2 </v>
      </c>
      <c r="G166" s="159" t="str">
        <f>IFERROR(VLOOKUP($B166,'Додаток 3'!$A:$D,4,0),"")</f>
        <v>шт.</v>
      </c>
      <c r="H166" s="23">
        <v>1</v>
      </c>
      <c r="I166" s="19">
        <f>VLOOKUP($B166,'Додаток 3'!$A:$E,5,0)</f>
        <v>0</v>
      </c>
      <c r="J166" s="20">
        <f t="shared" si="33"/>
        <v>0</v>
      </c>
    </row>
    <row r="167" spans="1:10" ht="56.25" outlineLevel="1">
      <c r="A167" s="150" t="str">
        <f t="shared" si="34"/>
        <v>1. Відкриття умовного магазину в регіоні S = 1000m2</v>
      </c>
      <c r="B167" s="142">
        <v>102</v>
      </c>
      <c r="C167" s="201"/>
      <c r="D167" s="16" t="str">
        <f>IFERROR(VLOOKUP($B167,'Додаток 3'!$A:$B,2,0),"")</f>
        <v>Світлові елементи "ЛАУНЖ" зони (Додаток №6 Ескіз 16)</v>
      </c>
      <c r="E167" s="16" t="s">
        <v>26</v>
      </c>
      <c r="F167" s="17" t="str">
        <f>IFERROR(VLOOKUP($B167,'Додаток 3'!$A:$C,3,0),"")</f>
        <v xml:space="preserve">Виготовлення Лайт боксу одностороннього габаритними розмірами 1030х1030х200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v>
      </c>
      <c r="G167" s="159" t="str">
        <f>IFERROR(VLOOKUP($B167,'Додаток 3'!$A:$D,4,0),"")</f>
        <v>шт.</v>
      </c>
      <c r="H167" s="23">
        <v>1</v>
      </c>
      <c r="I167" s="19">
        <f>VLOOKUP($B167,'Додаток 3'!$A:$E,5,0)</f>
        <v>0</v>
      </c>
      <c r="J167" s="20">
        <f t="shared" si="33"/>
        <v>0</v>
      </c>
    </row>
    <row r="168" spans="1:10" ht="56.25" outlineLevel="1">
      <c r="A168" s="150" t="str">
        <f t="shared" si="34"/>
        <v>1. Відкриття умовного магазину в регіоні S = 1000m2</v>
      </c>
      <c r="B168" s="142">
        <v>103</v>
      </c>
      <c r="C168" s="201"/>
      <c r="D168" s="16" t="str">
        <f>IFERROR(VLOOKUP($B168,'Додаток 3'!$A:$B,2,0),"")</f>
        <v>Світлові елементи "ЛАУНЖ" зони (Додаток №6 Ескіз 16)</v>
      </c>
      <c r="E168" s="16"/>
      <c r="F168" s="17" t="str">
        <f>IFERROR(VLOOKUP($B168,'Додаток 3'!$A:$C,3,0),"")</f>
        <v xml:space="preserve">Виготовлення Лайт боксу одностороннього габаритними розмірами 815х815х200 мм.  Лицьова сторона - Акрил ALTUGLAS EX (молочний) 3 мм+ORACAL серії 8500   колір 034 (аплікація) . Торець - ПВХ 3 мм, плівка Oracal серії 641 матовий колір 010. Тильна сторона і відповідний борт ПВХ 3 мм. Підсвічування світлодіодні модулі . Блоки живлення Meanwell. Яскравість світловий площини не менше 2880 люксів на 1 м2.Вся електрична розводка при підключенні, повинна бути виконана відповідно до пожежних норм. Конструкція передбачає наявність металевого каркасу з профільної труби 20х20х2 </v>
      </c>
      <c r="G168" s="159" t="str">
        <f>IFERROR(VLOOKUP($B168,'Додаток 3'!$A:$D,4,0),"")</f>
        <v>шт.</v>
      </c>
      <c r="H168" s="23">
        <v>1</v>
      </c>
      <c r="I168" s="19">
        <f>VLOOKUP($B168,'Додаток 3'!$A:$E,5,0)</f>
        <v>0</v>
      </c>
      <c r="J168" s="20">
        <f t="shared" si="33"/>
        <v>0</v>
      </c>
    </row>
    <row r="169" spans="1:10" ht="22.5" outlineLevel="1">
      <c r="A169" s="150" t="str">
        <f t="shared" si="34"/>
        <v>1. Відкриття умовного магазину в регіоні S = 1000m2</v>
      </c>
      <c r="B169" s="142">
        <v>142</v>
      </c>
      <c r="C169" s="201"/>
      <c r="D169" s="16" t="str">
        <f>IFERROR(VLOOKUP($B169,'Додаток 3'!$A:$B,2,0),"")</f>
        <v>Монтаж Світлового елементу "ЛАУНЖ" зони</v>
      </c>
      <c r="E169" s="16"/>
      <c r="F169" s="17" t="str">
        <f>IFERROR(VLOOKUP($B169,'Додаток 3'!$A:$C,3,0),"")</f>
        <v>Монтаж до стелі Лайт боксу одностороннього габаритними розмірами 1400х1400х200 мм. Комплект кріплень для монтажу до стелі (трос, затискачі, ланцюг, анкера, дюбеля, шуруп з відкритим кільцем нержавіючий);</v>
      </c>
      <c r="G169" s="159" t="str">
        <f>IFERROR(VLOOKUP($B169,'Додаток 3'!$A:$D,4,0),"")</f>
        <v>послуга</v>
      </c>
      <c r="H169" s="23">
        <v>1</v>
      </c>
      <c r="I169" s="19">
        <f>VLOOKUP($B169,'Додаток 3'!$A:$E,5,0)</f>
        <v>0</v>
      </c>
      <c r="J169" s="20">
        <f t="shared" si="33"/>
        <v>0</v>
      </c>
    </row>
    <row r="170" spans="1:10" ht="22.5" outlineLevel="1">
      <c r="A170" s="150" t="str">
        <f t="shared" si="34"/>
        <v>1. Відкриття умовного магазину в регіоні S = 1000m2</v>
      </c>
      <c r="B170" s="142">
        <v>143</v>
      </c>
      <c r="C170" s="201"/>
      <c r="D170" s="16" t="str">
        <f>IFERROR(VLOOKUP($B170,'Додаток 3'!$A:$B,2,0),"")</f>
        <v>Монтаж Світлового елементу "ЛАУНЖ" зони</v>
      </c>
      <c r="E170" s="16"/>
      <c r="F170" s="17" t="str">
        <f>IFERROR(VLOOKUP($B170,'Додаток 3'!$A:$C,3,0),"")</f>
        <v>Монтаж до стелі Лайт боксу одностороннього габаритними розмірами 1030х1030х200 мм. Комплект кріплень для монтажу до стелі (трос, затискачі, ланцюг, анкера, дюбеля, шуруп з відкритим кільцем нержавіючий);</v>
      </c>
      <c r="G170" s="159" t="str">
        <f>IFERROR(VLOOKUP($B170,'Додаток 3'!$A:$D,4,0),"")</f>
        <v>послуга</v>
      </c>
      <c r="H170" s="23">
        <v>1</v>
      </c>
      <c r="I170" s="19">
        <f>VLOOKUP($B170,'Додаток 3'!$A:$E,5,0)</f>
        <v>0</v>
      </c>
      <c r="J170" s="20">
        <f t="shared" si="33"/>
        <v>0</v>
      </c>
    </row>
    <row r="171" spans="1:10" ht="22.5" outlineLevel="1">
      <c r="A171" s="150" t="str">
        <f t="shared" si="34"/>
        <v>1. Відкриття умовного магазину в регіоні S = 1000m2</v>
      </c>
      <c r="B171" s="142">
        <v>144</v>
      </c>
      <c r="C171" s="201"/>
      <c r="D171" s="16" t="str">
        <f>IFERROR(VLOOKUP($B171,'Додаток 3'!$A:$B,2,0),"")</f>
        <v>Монтаж Світлового елементу "ЛАУНЖ" зони</v>
      </c>
      <c r="E171" s="16"/>
      <c r="F171" s="17" t="str">
        <f>IFERROR(VLOOKUP($B171,'Додаток 3'!$A:$C,3,0),"")</f>
        <v>Монтаж до стелі Лайт боксу одностороннього габаритними розмірами 815х815х200 мм. Комплект кріплень для монтажу до стелі (трос, затискачі, ланцюг, анкера, дюбеля, шуруп з відкритим кільцем нержавіючий);</v>
      </c>
      <c r="G171" s="159" t="str">
        <f>IFERROR(VLOOKUP($B171,'Додаток 3'!$A:$D,4,0),"")</f>
        <v>послуга</v>
      </c>
      <c r="H171" s="23">
        <v>1</v>
      </c>
      <c r="I171" s="19">
        <f>VLOOKUP($B171,'Додаток 3'!$A:$E,5,0)</f>
        <v>0</v>
      </c>
      <c r="J171" s="20">
        <f t="shared" si="33"/>
        <v>0</v>
      </c>
    </row>
    <row r="172" spans="1:10" ht="22.5" outlineLevel="1">
      <c r="A172" s="150" t="str">
        <f t="shared" si="34"/>
        <v>1. Відкриття умовного магазину в регіоні S = 1000m2</v>
      </c>
      <c r="B172" s="142">
        <v>106</v>
      </c>
      <c r="C172" s="201" t="s">
        <v>958</v>
      </c>
      <c r="D172" s="16" t="str">
        <f>IFERROR(VLOOKUP($B172,'Додаток 3'!$A:$B,2,0),"")</f>
        <v>Топпери на обладнання  (Додаток №6 Ескіз 18)</v>
      </c>
      <c r="E172" s="16" t="s">
        <v>959</v>
      </c>
      <c r="F172" s="17" t="str">
        <f>IFERROR(VLOOKUP($B172,'Додаток 3'!$A:$C,3,0),"")</f>
        <v>Виготовлення топперу. ПВХ 4мм оклеений плівкою с/к з друком і ламінуванням + 2-х стор. спінений Скотч 12 мм. Оклеювання із заворотом на задню поверхню. Плівка для ламінації матова</v>
      </c>
      <c r="G172" s="159" t="str">
        <f>IFERROR(VLOOKUP($B172,'Додаток 3'!$A:$D,4,0),"")</f>
        <v>м2</v>
      </c>
      <c r="H172" s="23">
        <v>12.8</v>
      </c>
      <c r="I172" s="19">
        <f>VLOOKUP($B172,'Додаток 3'!$A:$E,5,0)</f>
        <v>0</v>
      </c>
      <c r="J172" s="20">
        <f t="shared" si="33"/>
        <v>0</v>
      </c>
    </row>
    <row r="173" spans="1:10" ht="33.75" outlineLevel="1">
      <c r="A173" s="150" t="str">
        <f t="shared" si="34"/>
        <v>1. Відкриття умовного магазину в регіоні S = 1000m2</v>
      </c>
      <c r="B173" s="142">
        <v>107</v>
      </c>
      <c r="C173" s="201"/>
      <c r="D173" s="16" t="str">
        <f>IFERROR(VLOOKUP($B173,'Додаток 3'!$A:$B,2,0),"")</f>
        <v>Топпери на обладнання "Бьюти зона"   (Додаток №6 Ескіз 19)</v>
      </c>
      <c r="E173" s="16" t="s">
        <v>960</v>
      </c>
      <c r="F173" s="17" t="str">
        <f>IFERROR(VLOOKUP($B173,'Додаток 3'!$A:$C,3,0),"")</f>
        <v>Топпер 1000х180мм. ПВХ 3мм оклеений пленкой с / к с печатью и ламинацией + 2-х стр. вспененный Скотч 12 мм.  Оклеивания с заворотом на заднюю поверхность. Пленка для ламинации матовая Сверху лазерная порезка из молочного акрила 3мм, и плоттерная порезка 641/010мат.</v>
      </c>
      <c r="G173" s="159" t="str">
        <f>IFERROR(VLOOKUP($B173,'Додаток 3'!$A:$D,4,0),"")</f>
        <v>шт.</v>
      </c>
      <c r="H173" s="23">
        <v>16</v>
      </c>
      <c r="I173" s="19">
        <f>VLOOKUP($B173,'Додаток 3'!$A:$E,5,0)</f>
        <v>0</v>
      </c>
      <c r="J173" s="20">
        <f t="shared" si="33"/>
        <v>0</v>
      </c>
    </row>
    <row r="174" spans="1:10" outlineLevel="1">
      <c r="A174" s="150" t="str">
        <f t="shared" si="34"/>
        <v>1. Відкриття умовного магазину в регіоні S = 1000m2</v>
      </c>
      <c r="B174" s="142">
        <v>146</v>
      </c>
      <c r="C174" s="201"/>
      <c r="D174" s="16" t="str">
        <f>IFERROR(VLOOKUP($B174,'Додаток 3'!$A:$B,2,0),"")</f>
        <v>Монтаж топперов на обладнання</v>
      </c>
      <c r="E174" s="16"/>
      <c r="F174" s="17" t="str">
        <f>IFERROR(VLOOKUP($B174,'Додаток 3'!$A:$C,3,0),"")</f>
        <v>Монтаж на обладнання, на 2-х стор. Скотч</v>
      </c>
      <c r="G174" s="159" t="str">
        <f>IFERROR(VLOOKUP($B174,'Додаток 3'!$A:$D,4,0),"")</f>
        <v>м2</v>
      </c>
      <c r="H174" s="23">
        <v>15.7</v>
      </c>
      <c r="I174" s="19">
        <f>VLOOKUP($B174,'Додаток 3'!$A:$E,5,0)</f>
        <v>0</v>
      </c>
      <c r="J174" s="20">
        <f t="shared" si="33"/>
        <v>0</v>
      </c>
    </row>
    <row r="175" spans="1:10" ht="45" outlineLevel="1">
      <c r="A175" s="150" t="str">
        <f t="shared" si="34"/>
        <v>1. Відкриття умовного магазину в регіоні S = 1000m2</v>
      </c>
      <c r="B175" s="142">
        <v>68</v>
      </c>
      <c r="C175" s="201" t="s">
        <v>1068</v>
      </c>
      <c r="D175" s="16" t="str">
        <f>IFERROR(VLOOKUP($B175,'Додаток 3'!$A:$B,2,0),"")</f>
        <v>Куточок покупця (Додаток №6 Ескіз 1)</v>
      </c>
      <c r="E175" s="16" t="s">
        <v>961</v>
      </c>
      <c r="F175" s="17" t="str">
        <f>IFERROR(VLOOKUP($B175,'Додаток 3'!$A:$C,3,0),"")</f>
        <v xml:space="preserve">Виготовлення куточку покупця габаритними розмірами 750х530 мм згідно предоставленого технічного єскізу. Матеріали: Основа ДСП 10 мм з кромкуванням периметру; набірний об'ємний карман білий полістерол 2 мм, фрезерувння, термозгинання, нанесення інформації одним з трьох запропонованих методів; об'ємні кармани (під вставку А5 - 2 штуки, під вставку А4 -1 штука) із прозорого акрилу 2 мм та об'ємом 5 мм. Апплікація з плівки ORACAL 641 матовий колір 034 </v>
      </c>
      <c r="G175" s="159" t="str">
        <f>IFERROR(VLOOKUP($B175,'Додаток 3'!$A:$D,4,0),"")</f>
        <v>шт.</v>
      </c>
      <c r="H175" s="23">
        <v>1</v>
      </c>
      <c r="I175" s="19">
        <f>VLOOKUP($B175,'Додаток 3'!$A:$E,5,0)</f>
        <v>0</v>
      </c>
      <c r="J175" s="20">
        <f t="shared" si="33"/>
        <v>0</v>
      </c>
    </row>
    <row r="176" spans="1:10" outlineLevel="1">
      <c r="A176" s="150" t="str">
        <f t="shared" si="34"/>
        <v>1. Відкриття умовного магазину в регіоні S = 1000m2</v>
      </c>
      <c r="B176" s="142">
        <v>111</v>
      </c>
      <c r="C176" s="201"/>
      <c r="D176" s="16" t="str">
        <f>IFERROR(VLOOKUP($B176,'Додаток 3'!$A:$B,2,0),"")</f>
        <v>Монтаж "Куточок покупця"</v>
      </c>
      <c r="E176" s="16" t="s">
        <v>961</v>
      </c>
      <c r="F176" s="17" t="str">
        <f>IFERROR(VLOOKUP($B176,'Додаток 3'!$A:$C,3,0),"")</f>
        <v>Монтаж на стіну, місця кріплення заклеїти плівкою оракал 641 серії, нарізаними кружечками. ; 1200х900 мм</v>
      </c>
      <c r="G176" s="159" t="str">
        <f>IFERROR(VLOOKUP($B176,'Додаток 3'!$A:$D,4,0),"")</f>
        <v>послуга</v>
      </c>
      <c r="H176" s="23">
        <v>1</v>
      </c>
      <c r="I176" s="19">
        <f>VLOOKUP($B176,'Додаток 3'!$A:$E,5,0)</f>
        <v>0</v>
      </c>
      <c r="J176" s="20">
        <f t="shared" si="33"/>
        <v>0</v>
      </c>
    </row>
    <row r="177" spans="1:10" outlineLevel="1">
      <c r="A177" s="150" t="str">
        <f t="shared" si="34"/>
        <v>1. Відкриття умовного магазину в регіоні S = 1000m2</v>
      </c>
      <c r="B177" s="142">
        <v>112</v>
      </c>
      <c r="C177" s="201"/>
      <c r="D177" s="16" t="str">
        <f>IFERROR(VLOOKUP($B177,'Додаток 3'!$A:$B,2,0),"")</f>
        <v>Монтаж "Куточок покупця"</v>
      </c>
      <c r="E177" s="16" t="s">
        <v>961</v>
      </c>
      <c r="F177" s="17" t="str">
        <f>IFERROR(VLOOKUP($B177,'Додаток 3'!$A:$C,3,0),"")</f>
        <v>Комплект кріплень для монтажу на стіну (анкера, дюбеля, шурупи, спінений скотч)</v>
      </c>
      <c r="G177" s="159" t="str">
        <f>IFERROR(VLOOKUP($B177,'Додаток 3'!$A:$D,4,0),"")</f>
        <v>комплект</v>
      </c>
      <c r="H177" s="23">
        <v>1</v>
      </c>
      <c r="I177" s="19">
        <f>VLOOKUP($B177,'Додаток 3'!$A:$E,5,0)</f>
        <v>0</v>
      </c>
      <c r="J177" s="20">
        <f t="shared" si="33"/>
        <v>0</v>
      </c>
    </row>
    <row r="178" spans="1:10" ht="22.5" outlineLevel="1">
      <c r="A178" s="150" t="str">
        <f t="shared" si="34"/>
        <v>1. Відкриття умовного магазину в регіоні S = 1000m2</v>
      </c>
      <c r="B178" s="142">
        <v>109</v>
      </c>
      <c r="C178" s="201" t="s">
        <v>962</v>
      </c>
      <c r="D178" s="16" t="str">
        <f>IFERROR(VLOOKUP($B178,'Додаток 3'!$A:$B,2,0),"")</f>
        <v>Нумерки в зону PickUp  (Додаток №6 Ескіз 20)</v>
      </c>
      <c r="E178" s="16" t="s">
        <v>963</v>
      </c>
      <c r="F178" s="17" t="str">
        <f>IFERROR(VLOOKUP($B178,'Додаток 3'!$A:$C,3,0),"")</f>
        <v>ПВХ 3мм оклеений пленкой с / к с печатью и ламинацией + 2-х стр. вспененный Скотч 12 мм.  Оклеивания с заворотом на заднюю поверхность. Пленка для ламинации матовая Сверху лазерная порезка из молочного акрила 3мм, и плоттерная порезка 641/010мат.</v>
      </c>
      <c r="G178" s="159" t="str">
        <f>IFERROR(VLOOKUP($B178,'Додаток 3'!$A:$D,4,0),"")</f>
        <v>комплект</v>
      </c>
      <c r="H178" s="23">
        <v>20</v>
      </c>
      <c r="I178" s="19">
        <f>VLOOKUP($B178,'Додаток 3'!$A:$E,5,0)</f>
        <v>0</v>
      </c>
      <c r="J178" s="20">
        <f t="shared" si="33"/>
        <v>0</v>
      </c>
    </row>
    <row r="179" spans="1:10" outlineLevel="1">
      <c r="A179" s="150" t="str">
        <f t="shared" si="34"/>
        <v>1. Відкриття умовного магазину в регіоні S = 1000m2</v>
      </c>
      <c r="B179" s="142">
        <v>149</v>
      </c>
      <c r="C179" s="201"/>
      <c r="D179" s="16" t="str">
        <f>IFERROR(VLOOKUP($B179,'Додаток 3'!$A:$B,2,0),"")</f>
        <v xml:space="preserve">Монтаж нумерків в зону PickUp </v>
      </c>
      <c r="E179" s="16" t="s">
        <v>963</v>
      </c>
      <c r="F179" s="17" t="str">
        <f>IFERROR(VLOOKUP($B179,'Додаток 3'!$A:$C,3,0),"")</f>
        <v>Монтаж на обладнання, на 2-х стор. Скотч</v>
      </c>
      <c r="G179" s="159" t="str">
        <f>IFERROR(VLOOKUP($B179,'Додаток 3'!$A:$D,4,0),"")</f>
        <v>комплект</v>
      </c>
      <c r="H179" s="23">
        <v>20</v>
      </c>
      <c r="I179" s="19">
        <f>VLOOKUP($B179,'Додаток 3'!$A:$E,5,0)</f>
        <v>0</v>
      </c>
      <c r="J179" s="20">
        <f t="shared" si="33"/>
        <v>0</v>
      </c>
    </row>
    <row r="180" spans="1:10" ht="45" outlineLevel="1">
      <c r="A180" s="150" t="str">
        <f t="shared" si="34"/>
        <v>1. Відкриття умовного магазину в регіоні S = 1000m2</v>
      </c>
      <c r="B180" s="143">
        <v>110.1</v>
      </c>
      <c r="C180" s="201" t="s">
        <v>972</v>
      </c>
      <c r="D180" s="16" t="str">
        <f>IFERROR(VLOOKUP($B180,'Додаток 3'!$A:$B,2,0),"")</f>
        <v>Інфо дошка (Додаток №6 Ескіз 22)</v>
      </c>
      <c r="E180" s="16" t="s">
        <v>969</v>
      </c>
      <c r="F180" s="17" t="str">
        <f>IFERROR(VLOOKUP($B180,'Додаток 3'!$A:$C,3,0),"")</f>
        <v xml:space="preserve">Габаритний розмір 1500х1000мм. Матеріал: основа - ПВХ 6мм , П подібний профіль торцевої по периметру (аннодірованний), оклеейка печаткою 1440dpi на плівці oracal матовою. Кармани - акрил прозорий 3 мм (згідно зі схемою), клеїться до основи за допомогою силіконового прозорого двостороннього скотча 4 мм. Коркове полотно 4 мм 350х910мм. Кріпиться до основи за допомогою клею. Передбачити захист країв коркового полотна. </v>
      </c>
      <c r="G180" s="159" t="str">
        <f>IFERROR(VLOOKUP($B180,'Додаток 3'!$A:$D,4,0),"")</f>
        <v>шт.</v>
      </c>
      <c r="H180" s="23">
        <v>1</v>
      </c>
      <c r="I180" s="19">
        <f>VLOOKUP($B180,'Додаток 3'!$A:$E,5,0)</f>
        <v>0</v>
      </c>
      <c r="J180" s="20">
        <f t="shared" si="33"/>
        <v>0</v>
      </c>
    </row>
    <row r="181" spans="1:10" ht="33.75" outlineLevel="1">
      <c r="A181" s="150" t="str">
        <f t="shared" si="34"/>
        <v>1. Відкриття умовного магазину в регіоні S = 1000m2</v>
      </c>
      <c r="B181" s="143">
        <v>110.2</v>
      </c>
      <c r="C181" s="201"/>
      <c r="D181" s="16" t="str">
        <f>IFERROR(VLOOKUP($B181,'Додаток 3'!$A:$B,2,0),"")</f>
        <v>Дошка емоцій (Додаток №6 Ескіз 22)</v>
      </c>
      <c r="E181" s="16" t="s">
        <v>969</v>
      </c>
      <c r="F181" s="17" t="str">
        <f>IFERROR(VLOOKUP($B181,'Додаток 3'!$A:$C,3,0),"")</f>
        <v>Габаритний розмір 1500х1000мм. Матеріал: основа - ПВХ 6мм,  П подібний профіль торцевої по периметру (аннодірованний), оклеейка печаткою 1440dpi на плівці oracal матовою.
Коркове полотно 4мм 1330х600мм. Кріпиться до основи за допомогою клею, передбачити захист країв коркового полотна</v>
      </c>
      <c r="G181" s="159" t="str">
        <f>IFERROR(VLOOKUP($B181,'Додаток 3'!$A:$D,4,0),"")</f>
        <v>шт.</v>
      </c>
      <c r="H181" s="23">
        <v>1</v>
      </c>
      <c r="I181" s="19">
        <f>VLOOKUP($B181,'Додаток 3'!$A:$E,5,0)</f>
        <v>0</v>
      </c>
      <c r="J181" s="20">
        <f t="shared" si="33"/>
        <v>0</v>
      </c>
    </row>
    <row r="182" spans="1:10" outlineLevel="1">
      <c r="A182" s="150" t="str">
        <f t="shared" si="34"/>
        <v>1. Відкриття умовного магазину в регіоні S = 1000m2</v>
      </c>
      <c r="B182" s="143">
        <v>110.3</v>
      </c>
      <c r="C182" s="201"/>
      <c r="D182" s="16" t="str">
        <f>IFERROR(VLOOKUP($B182,'Додаток 3'!$A:$B,2,0),"")</f>
        <v>Монтаж "Інфо дошка"/"Дошка емоцій"</v>
      </c>
      <c r="E182" s="16" t="s">
        <v>969</v>
      </c>
      <c r="F182" s="17" t="str">
        <f>IFERROR(VLOOKUP($B182,'Додаток 3'!$A:$C,3,0),"")</f>
        <v xml:space="preserve">Монтаж на стіну. </v>
      </c>
      <c r="G182" s="159" t="str">
        <f>IFERROR(VLOOKUP($B182,'Додаток 3'!$A:$D,4,0),"")</f>
        <v>послуга</v>
      </c>
      <c r="H182" s="23">
        <v>1</v>
      </c>
      <c r="I182" s="19">
        <f>VLOOKUP($B182,'Додаток 3'!$A:$E,5,0)</f>
        <v>0</v>
      </c>
      <c r="J182" s="20">
        <f t="shared" si="33"/>
        <v>0</v>
      </c>
    </row>
    <row r="183" spans="1:10" outlineLevel="1">
      <c r="A183" s="150" t="str">
        <f t="shared" si="34"/>
        <v>1. Відкриття умовного магазину в регіоні S = 1000m2</v>
      </c>
      <c r="B183" s="143">
        <v>110.4</v>
      </c>
      <c r="C183" s="201"/>
      <c r="D183" s="16" t="str">
        <f>IFERROR(VLOOKUP($B183,'Додаток 3'!$A:$B,2,0),"")</f>
        <v>Монтаж "Інфо дошка"/"Дошка емоцій"</v>
      </c>
      <c r="E183" s="16" t="s">
        <v>969</v>
      </c>
      <c r="F183" s="17" t="str">
        <f>IFERROR(VLOOKUP($B183,'Додаток 3'!$A:$C,3,0),"")</f>
        <v>Комплект кріплень для монтажу на стіну (анкера, дюбеля, шурупи, спінений скотч)</v>
      </c>
      <c r="G183" s="159" t="str">
        <f>IFERROR(VLOOKUP($B183,'Додаток 3'!$A:$D,4,0),"")</f>
        <v>послуга</v>
      </c>
      <c r="H183" s="23">
        <v>1</v>
      </c>
      <c r="I183" s="19">
        <f>VLOOKUP($B183,'Додаток 3'!$A:$E,5,0)</f>
        <v>0</v>
      </c>
      <c r="J183" s="20">
        <f t="shared" si="33"/>
        <v>0</v>
      </c>
    </row>
    <row r="184" spans="1:10" outlineLevel="1">
      <c r="A184" s="150" t="str">
        <f t="shared" si="34"/>
        <v>1. Відкриття умовного магазину в регіоні S = 1000m2</v>
      </c>
      <c r="B184" s="143">
        <v>164</v>
      </c>
      <c r="C184" s="201"/>
      <c r="D184" s="16" t="str">
        <f>IFERROR(VLOOKUP($B184,'Додаток 3'!$A:$B,2,0),"")</f>
        <v>Спінений білий ПВХ, щільність 0,65-0,7 г/см3</v>
      </c>
      <c r="E184" s="16" t="s">
        <v>970</v>
      </c>
      <c r="F184" s="17" t="str">
        <f>IFERROR(VLOOKUP($B184,'Додаток 3'!$A:$C,3,0),"")</f>
        <v>3 мм товщина</v>
      </c>
      <c r="G184" s="159" t="str">
        <f>IFERROR(VLOOKUP($B184,'Додаток 3'!$A:$D,4,0),"")</f>
        <v>м2</v>
      </c>
      <c r="H184" s="23">
        <v>0.81</v>
      </c>
      <c r="I184" s="19">
        <f>VLOOKUP($B184,'Додаток 3'!$A:$E,5,0)</f>
        <v>0</v>
      </c>
      <c r="J184" s="20">
        <f t="shared" si="33"/>
        <v>0</v>
      </c>
    </row>
    <row r="185" spans="1:10" outlineLevel="1">
      <c r="A185" s="150" t="str">
        <f t="shared" si="34"/>
        <v>1. Відкриття умовного магазину в регіоні S = 1000m2</v>
      </c>
      <c r="B185" s="143">
        <v>411</v>
      </c>
      <c r="C185" s="201"/>
      <c r="D185" s="16" t="str">
        <f>IFERROR(VLOOKUP($B185,'Додаток 3'!$A:$B,2,0),"")</f>
        <v xml:space="preserve">Друк на плівці сольвентний </v>
      </c>
      <c r="E185" s="16" t="s">
        <v>970</v>
      </c>
      <c r="F185" s="17" t="str">
        <f>IFERROR(VLOOKUP($B185,'Додаток 3'!$A:$C,3,0),"")</f>
        <v xml:space="preserve">якість друку 1440 dpi (еко сольвент), матеріал, послуга друку, підрізування за форматом, упаковка </v>
      </c>
      <c r="G185" s="159" t="str">
        <f>IFERROR(VLOOKUP($B185,'Додаток 3'!$A:$D,4,0),"")</f>
        <v>м2</v>
      </c>
      <c r="H185" s="23">
        <v>0.81</v>
      </c>
      <c r="I185" s="19">
        <f>VLOOKUP($B185,'Додаток 3'!$A:$E,5,0)</f>
        <v>0</v>
      </c>
      <c r="J185" s="20">
        <f t="shared" si="33"/>
        <v>0</v>
      </c>
    </row>
    <row r="186" spans="1:10" ht="22.5" outlineLevel="1">
      <c r="A186" s="150" t="str">
        <f t="shared" si="34"/>
        <v>1. Відкриття умовного магазину в регіоні S = 1000m2</v>
      </c>
      <c r="B186" s="143">
        <v>437</v>
      </c>
      <c r="C186" s="201"/>
      <c r="D186" s="16" t="str">
        <f>IFERROR(VLOOKUP($B186,'Додаток 3'!$A:$B,2,0),"")</f>
        <v>поклейка плівки</v>
      </c>
      <c r="E186" s="16" t="s">
        <v>970</v>
      </c>
      <c r="F186" s="17" t="str">
        <f>IFERROR(VLOOKUP($B186,'Додаток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186" s="159" t="str">
        <f>IFERROR(VLOOKUP($B186,'Додаток 3'!$A:$D,4,0),"")</f>
        <v>м2</v>
      </c>
      <c r="H186" s="23">
        <v>0.81</v>
      </c>
      <c r="I186" s="19">
        <f>VLOOKUP($B186,'Додаток 3'!$A:$E,5,0)</f>
        <v>0</v>
      </c>
      <c r="J186" s="20">
        <f t="shared" si="33"/>
        <v>0</v>
      </c>
    </row>
    <row r="187" spans="1:10" outlineLevel="1">
      <c r="A187" s="150" t="str">
        <f t="shared" si="34"/>
        <v>1. Відкриття умовного магазину в регіоні S = 1000m2</v>
      </c>
      <c r="B187" s="143">
        <v>531</v>
      </c>
      <c r="C187" s="201"/>
      <c r="D187" s="16" t="str">
        <f>IFERROR(VLOOKUP($B187,'Додаток 3'!$A:$B,2,0),"")</f>
        <v>монтаж ПВХ</v>
      </c>
      <c r="E187" s="16" t="s">
        <v>970</v>
      </c>
      <c r="F187" s="17" t="str">
        <f>IFERROR(VLOOKUP($B187,'Додаток 3'!$A:$C,3,0),"")</f>
        <v>Монтаж пластика ПВХ без/с печаткою на стіну висота 2-4м</v>
      </c>
      <c r="G187" s="159" t="str">
        <f>IFERROR(VLOOKUP($B187,'Додаток 3'!$A:$D,4,0),"")</f>
        <v>м2</v>
      </c>
      <c r="H187" s="23">
        <v>0.81</v>
      </c>
      <c r="I187" s="19">
        <f>VLOOKUP($B187,'Додаток 3'!$A:$E,5,0)</f>
        <v>0</v>
      </c>
      <c r="J187" s="20">
        <f t="shared" si="33"/>
        <v>0</v>
      </c>
    </row>
    <row r="188" spans="1:10" outlineLevel="1">
      <c r="A188" s="150" t="str">
        <f t="shared" si="34"/>
        <v>1. Відкриття умовного магазину в регіоні S = 1000m2</v>
      </c>
      <c r="B188" s="143">
        <v>532</v>
      </c>
      <c r="C188" s="201"/>
      <c r="D188" s="16" t="str">
        <f>IFERROR(VLOOKUP($B188,'Додаток 3'!$A:$B,2,0),"")</f>
        <v>монтаж ПВХ</v>
      </c>
      <c r="E188" s="16" t="s">
        <v>970</v>
      </c>
      <c r="F188" s="17" t="str">
        <f>IFERROR(VLOOKUP($B188,'Додаток 3'!$A:$C,3,0),"")</f>
        <v>комплект кріплень для монтажу ПВХ до стіни (спінений скотч, дюбеля, рідкі цвяхи) за 1м2</v>
      </c>
      <c r="G188" s="159" t="str">
        <f>IFERROR(VLOOKUP($B188,'Додаток 3'!$A:$D,4,0),"")</f>
        <v>м2</v>
      </c>
      <c r="H188" s="23">
        <v>0.81</v>
      </c>
      <c r="I188" s="19">
        <f>VLOOKUP($B188,'Додаток 3'!$A:$E,5,0)</f>
        <v>0</v>
      </c>
      <c r="J188" s="20">
        <f t="shared" si="33"/>
        <v>0</v>
      </c>
    </row>
    <row r="189" spans="1:10" outlineLevel="1">
      <c r="A189" s="150" t="str">
        <f t="shared" si="34"/>
        <v>1. Відкриття умовного магазину в регіоні S = 1000m2</v>
      </c>
      <c r="B189" s="142">
        <v>411</v>
      </c>
      <c r="C189" s="201"/>
      <c r="D189" s="16" t="str">
        <f>IFERROR(VLOOKUP($B189,'Додаток 3'!$A:$B,2,0),"")</f>
        <v xml:space="preserve">Друк на плівці сольвентний </v>
      </c>
      <c r="E189" s="144" t="s">
        <v>971</v>
      </c>
      <c r="F189" s="17" t="str">
        <f>IFERROR(VLOOKUP($B189,'Додаток 3'!$A:$C,3,0),"")</f>
        <v xml:space="preserve">якість друку 1440 dpi (еко сольвент), матеріал, послуга друку, підрізування за форматом, упаковка </v>
      </c>
      <c r="G189" s="159" t="str">
        <f>IFERROR(VLOOKUP($B189,'Додаток 3'!$A:$D,4,0),"")</f>
        <v>м2</v>
      </c>
      <c r="H189" s="23">
        <v>3.1</v>
      </c>
      <c r="I189" s="19">
        <f>VLOOKUP($B189,'Додаток 3'!$A:$E,5,0)</f>
        <v>0</v>
      </c>
      <c r="J189" s="20">
        <f t="shared" si="33"/>
        <v>0</v>
      </c>
    </row>
    <row r="190" spans="1:10" ht="22.5" outlineLevel="1">
      <c r="A190" s="150" t="str">
        <f t="shared" si="34"/>
        <v>1. Відкриття умовного магазину в регіоні S = 1000m2</v>
      </c>
      <c r="B190" s="142">
        <v>439</v>
      </c>
      <c r="C190" s="201"/>
      <c r="D190" s="16" t="str">
        <f>IFERROR(VLOOKUP($B190,'Додаток 3'!$A:$B,2,0),"")</f>
        <v>Поклейка плівки з ламінуванням</v>
      </c>
      <c r="E190" s="144" t="s">
        <v>971</v>
      </c>
      <c r="F190" s="17" t="str">
        <f>IFERROR(VLOOKUP($B190,'Додаток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190" s="159" t="str">
        <f>IFERROR(VLOOKUP($B190,'Додаток 3'!$A:$D,4,0),"")</f>
        <v>м2</v>
      </c>
      <c r="H190" s="23">
        <v>3.1</v>
      </c>
      <c r="I190" s="19">
        <f>VLOOKUP($B190,'Додаток 3'!$A:$E,5,0)</f>
        <v>0</v>
      </c>
      <c r="J190" s="20">
        <f t="shared" si="33"/>
        <v>0</v>
      </c>
    </row>
    <row r="191" spans="1:10" ht="22.5" outlineLevel="1">
      <c r="A191" s="150" t="str">
        <f t="shared" si="34"/>
        <v>1. Відкриття умовного магазину в регіоні S = 1000m2</v>
      </c>
      <c r="B191" s="142">
        <v>69</v>
      </c>
      <c r="C191" s="201" t="s">
        <v>720</v>
      </c>
      <c r="D191" s="16" t="str">
        <f>IFERROR(VLOOKUP($B191,'Додаток 3'!$A:$B,2,0),"")</f>
        <v>Банерна конструкція (Додаток №6 Ескіз 2)</v>
      </c>
      <c r="E191" s="16" t="s">
        <v>50</v>
      </c>
      <c r="F191" s="17" t="str">
        <f>IFERROR(VLOOKUP($B191,'Додаток 3'!$A:$C,3,0),"")</f>
        <v>Каркас алюмінієвий профіль 20х20мм і 20х40мм+банер 510  г/м2+друк 1440dpi сальвентнимі чорнилом. Натяжка банера на каркас з заворотом у вигляді картини.</v>
      </c>
      <c r="G191" s="159" t="str">
        <f>IFERROR(VLOOKUP($B191,'Додаток 3'!$A:$D,4,0),"")</f>
        <v>м2</v>
      </c>
      <c r="H191" s="23">
        <v>7.2</v>
      </c>
      <c r="I191" s="19">
        <f>VLOOKUP($B191,'Додаток 3'!$A:$E,5,0)</f>
        <v>0</v>
      </c>
      <c r="J191" s="20">
        <f t="shared" si="33"/>
        <v>0</v>
      </c>
    </row>
    <row r="192" spans="1:10" outlineLevel="1">
      <c r="A192" s="150" t="str">
        <f t="shared" si="34"/>
        <v>1. Відкриття умовного магазину в регіоні S = 1000m2</v>
      </c>
      <c r="B192" s="142">
        <v>113</v>
      </c>
      <c r="C192" s="201"/>
      <c r="D192" s="16" t="str">
        <f>IFERROR(VLOOKUP($B192,'Додаток 3'!$A:$B,2,0),"")</f>
        <v>Монтаж "Банерна конструкція"</v>
      </c>
      <c r="E192" s="16" t="s">
        <v>50</v>
      </c>
      <c r="F192" s="17" t="str">
        <f>IFERROR(VLOOKUP($B192,'Додаток 3'!$A:$C,3,0),"")</f>
        <v xml:space="preserve">Монтаж на стіну. </v>
      </c>
      <c r="G192" s="159" t="str">
        <f>IFERROR(VLOOKUP($B192,'Додаток 3'!$A:$D,4,0),"")</f>
        <v>послуга</v>
      </c>
      <c r="H192" s="23">
        <v>1</v>
      </c>
      <c r="I192" s="19">
        <f>VLOOKUP($B192,'Додаток 3'!$A:$E,5,0)</f>
        <v>0</v>
      </c>
      <c r="J192" s="20">
        <f t="shared" si="33"/>
        <v>0</v>
      </c>
    </row>
    <row r="193" spans="1:10" outlineLevel="1">
      <c r="A193" s="150" t="str">
        <f t="shared" si="34"/>
        <v>1. Відкриття умовного магазину в регіоні S = 1000m2</v>
      </c>
      <c r="B193" s="142">
        <v>114</v>
      </c>
      <c r="C193" s="201"/>
      <c r="D193" s="16" t="str">
        <f>IFERROR(VLOOKUP($B193,'Додаток 3'!$A:$B,2,0),"")</f>
        <v>Монтаж "Банерна конструкція"</v>
      </c>
      <c r="E193" s="16"/>
      <c r="F193" s="17" t="str">
        <f>IFERROR(VLOOKUP($B193,'Додаток 3'!$A:$C,3,0),"")</f>
        <v>Комплект кріплень для монтажу на стіну (анкера, дюбеля, шурупи)</v>
      </c>
      <c r="G193" s="159" t="str">
        <f>IFERROR(VLOOKUP($B193,'Додаток 3'!$A:$D,4,0),"")</f>
        <v>комплект</v>
      </c>
      <c r="H193" s="23">
        <v>1</v>
      </c>
      <c r="I193" s="19">
        <f>VLOOKUP($B193,'Додаток 3'!$A:$E,5,0)</f>
        <v>0</v>
      </c>
      <c r="J193" s="20">
        <f t="shared" si="33"/>
        <v>0</v>
      </c>
    </row>
    <row r="194" spans="1:10" outlineLevel="1">
      <c r="A194" s="150" t="str">
        <f t="shared" si="34"/>
        <v>1. Відкриття умовного магазину в регіоні S = 1000m2</v>
      </c>
      <c r="B194" s="142">
        <v>411</v>
      </c>
      <c r="C194" s="201" t="s">
        <v>1069</v>
      </c>
      <c r="D194" s="16" t="str">
        <f>IFERROR(VLOOKUP($B194,'Додаток 3'!$A:$B,2,0),"")</f>
        <v xml:space="preserve">Друк на плівці сольвентний </v>
      </c>
      <c r="E194" s="144" t="s">
        <v>51</v>
      </c>
      <c r="F194" s="17" t="str">
        <f>IFERROR(VLOOKUP($B194,'Додаток 3'!$A:$C,3,0),"")</f>
        <v xml:space="preserve">якість друку 1440 dpi (еко сольвент), матеріал, послуга друку, підрізування за форматом, упаковка </v>
      </c>
      <c r="G194" s="159" t="str">
        <f>IFERROR(VLOOKUP($B194,'Додаток 3'!$A:$D,4,0),"")</f>
        <v>м2</v>
      </c>
      <c r="H194" s="23">
        <v>12.6</v>
      </c>
      <c r="I194" s="19">
        <f>VLOOKUP($B194,'Додаток 3'!$A:$E,5,0)</f>
        <v>0</v>
      </c>
      <c r="J194" s="20">
        <f t="shared" si="33"/>
        <v>0</v>
      </c>
    </row>
    <row r="195" spans="1:10" ht="22.5" outlineLevel="1">
      <c r="A195" s="150" t="str">
        <f t="shared" si="34"/>
        <v>1. Відкриття умовного магазину в регіоні S = 1000m2</v>
      </c>
      <c r="B195" s="142">
        <v>439</v>
      </c>
      <c r="C195" s="201"/>
      <c r="D195" s="16" t="str">
        <f>IFERROR(VLOOKUP($B195,'Додаток 3'!$A:$B,2,0),"")</f>
        <v>Поклейка плівки з ламінуванням</v>
      </c>
      <c r="E195" s="144" t="s">
        <v>51</v>
      </c>
      <c r="F195" s="17" t="str">
        <f>IFERROR(VLOOKUP($B195,'Додаток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195" s="159" t="str">
        <f>IFERROR(VLOOKUP($B195,'Додаток 3'!$A:$D,4,0),"")</f>
        <v>м2</v>
      </c>
      <c r="H195" s="23">
        <v>12.6</v>
      </c>
      <c r="I195" s="19">
        <f>VLOOKUP($B195,'Додаток 3'!$A:$E,5,0)</f>
        <v>0</v>
      </c>
      <c r="J195" s="20">
        <f t="shared" si="33"/>
        <v>0</v>
      </c>
    </row>
    <row r="196" spans="1:10" outlineLevel="1">
      <c r="A196" s="150" t="str">
        <f t="shared" si="34"/>
        <v>1. Відкриття умовного магазину в регіоні S = 1000m2</v>
      </c>
      <c r="B196" s="142">
        <v>165</v>
      </c>
      <c r="C196" s="201" t="s">
        <v>728</v>
      </c>
      <c r="D196" s="16" t="str">
        <f>IFERROR(VLOOKUP($B196,'Додаток 3'!$A:$B,2,0),"")</f>
        <v>Спінений білий ПВХ, щільність 0,65-0,7 г/см3</v>
      </c>
      <c r="E196" s="16" t="s">
        <v>52</v>
      </c>
      <c r="F196" s="17" t="str">
        <f>IFERROR(VLOOKUP($B196,'Додаток 3'!$A:$C,3,0),"")</f>
        <v>4 мм товщина</v>
      </c>
      <c r="G196" s="159" t="str">
        <f>IFERROR(VLOOKUP($B196,'Додаток 3'!$A:$D,4,0),"")</f>
        <v>м2</v>
      </c>
      <c r="H196" s="23">
        <v>3.76</v>
      </c>
      <c r="I196" s="19">
        <f>VLOOKUP($B196,'Додаток 3'!$A:$E,5,0)</f>
        <v>0</v>
      </c>
      <c r="J196" s="20">
        <f t="shared" si="33"/>
        <v>0</v>
      </c>
    </row>
    <row r="197" spans="1:10" outlineLevel="1">
      <c r="A197" s="150" t="str">
        <f t="shared" si="34"/>
        <v>1. Відкриття умовного магазину в регіоні S = 1000m2</v>
      </c>
      <c r="B197" s="143">
        <v>411</v>
      </c>
      <c r="C197" s="201"/>
      <c r="D197" s="16" t="str">
        <f>IFERROR(VLOOKUP($B197,'Додаток 3'!$A:$B,2,0),"")</f>
        <v xml:space="preserve">Друк на плівці сольвентний </v>
      </c>
      <c r="E197" s="16" t="s">
        <v>52</v>
      </c>
      <c r="F197" s="17" t="str">
        <f>IFERROR(VLOOKUP($B197,'Додаток 3'!$A:$C,3,0),"")</f>
        <v xml:space="preserve">якість друку 1440 dpi (еко сольвент), матеріал, послуга друку, підрізування за форматом, упаковка </v>
      </c>
      <c r="G197" s="159" t="str">
        <f>IFERROR(VLOOKUP($B197,'Додаток 3'!$A:$D,4,0),"")</f>
        <v>м2</v>
      </c>
      <c r="H197" s="23">
        <v>3.76</v>
      </c>
      <c r="I197" s="19">
        <f>VLOOKUP($B197,'Додаток 3'!$A:$E,5,0)</f>
        <v>0</v>
      </c>
      <c r="J197" s="20">
        <f t="shared" si="33"/>
        <v>0</v>
      </c>
    </row>
    <row r="198" spans="1:10" ht="22.5" outlineLevel="1">
      <c r="A198" s="150" t="str">
        <f t="shared" si="34"/>
        <v>1. Відкриття умовного магазину в регіоні S = 1000m2</v>
      </c>
      <c r="B198" s="143">
        <v>437</v>
      </c>
      <c r="C198" s="201"/>
      <c r="D198" s="16" t="str">
        <f>IFERROR(VLOOKUP($B198,'Додаток 3'!$A:$B,2,0),"")</f>
        <v>поклейка плівки</v>
      </c>
      <c r="E198" s="16" t="s">
        <v>52</v>
      </c>
      <c r="F198" s="17" t="str">
        <f>IFERROR(VLOOKUP($B198,'Додаток 3'!$A:$C,3,0),"")</f>
        <v>Обклеювання рівних поверхонь з урахуванням підготовки поверхні під обклеювання та всіх супутніх матеріалів (пластик, скло, ламін. ДСП, рекламні площини торгового обладнання)</v>
      </c>
      <c r="G198" s="159" t="str">
        <f>IFERROR(VLOOKUP($B198,'Додаток 3'!$A:$D,4,0),"")</f>
        <v>м2</v>
      </c>
      <c r="H198" s="23">
        <v>3.76</v>
      </c>
      <c r="I198" s="19">
        <f>VLOOKUP($B198,'Додаток 3'!$A:$E,5,0)</f>
        <v>0</v>
      </c>
      <c r="J198" s="20">
        <f t="shared" si="33"/>
        <v>0</v>
      </c>
    </row>
    <row r="199" spans="1:10" outlineLevel="1">
      <c r="A199" s="150" t="str">
        <f t="shared" si="34"/>
        <v>1. Відкриття умовного магазину в регіоні S = 1000m2</v>
      </c>
      <c r="B199" s="143">
        <v>531</v>
      </c>
      <c r="C199" s="201"/>
      <c r="D199" s="16" t="str">
        <f>IFERROR(VLOOKUP($B199,'Додаток 3'!$A:$B,2,0),"")</f>
        <v>монтаж ПВХ</v>
      </c>
      <c r="E199" s="16" t="s">
        <v>52</v>
      </c>
      <c r="F199" s="17" t="str">
        <f>IFERROR(VLOOKUP($B199,'Додаток 3'!$A:$C,3,0),"")</f>
        <v>Монтаж пластика ПВХ без/с печаткою на стіну висота 2-4м</v>
      </c>
      <c r="G199" s="159" t="str">
        <f>IFERROR(VLOOKUP($B199,'Додаток 3'!$A:$D,4,0),"")</f>
        <v>м2</v>
      </c>
      <c r="H199" s="23">
        <v>3.76</v>
      </c>
      <c r="I199" s="19">
        <f>VLOOKUP($B199,'Додаток 3'!$A:$E,5,0)</f>
        <v>0</v>
      </c>
      <c r="J199" s="20">
        <f t="shared" si="33"/>
        <v>0</v>
      </c>
    </row>
    <row r="200" spans="1:10" outlineLevel="1">
      <c r="A200" s="150" t="str">
        <f t="shared" si="34"/>
        <v>1. Відкриття умовного магазину в регіоні S = 1000m2</v>
      </c>
      <c r="B200" s="143">
        <v>532</v>
      </c>
      <c r="C200" s="201"/>
      <c r="D200" s="16" t="str">
        <f>IFERROR(VLOOKUP($B200,'Додаток 3'!$A:$B,2,0),"")</f>
        <v>монтаж ПВХ</v>
      </c>
      <c r="E200" s="16" t="s">
        <v>52</v>
      </c>
      <c r="F200" s="17" t="str">
        <f>IFERROR(VLOOKUP($B200,'Додаток 3'!$A:$C,3,0),"")</f>
        <v>комплект кріплень для монтажу ПВХ до стіни (спінений скотч, дюбеля, рідкі цвяхи) за 1м2</v>
      </c>
      <c r="G200" s="159" t="str">
        <f>IFERROR(VLOOKUP($B200,'Додаток 3'!$A:$D,4,0),"")</f>
        <v>м2</v>
      </c>
      <c r="H200" s="23">
        <v>3.76</v>
      </c>
      <c r="I200" s="19">
        <f>VLOOKUP($B200,'Додаток 3'!$A:$E,5,0)</f>
        <v>0</v>
      </c>
      <c r="J200" s="20">
        <f t="shared" si="33"/>
        <v>0</v>
      </c>
    </row>
    <row r="201" spans="1:10" s="21" customFormat="1" outlineLevel="1">
      <c r="A201" s="150" t="str">
        <f t="shared" si="34"/>
        <v>1. Відкриття умовного магазину в регіоні S = 1000m2</v>
      </c>
      <c r="B201" s="142">
        <v>544</v>
      </c>
      <c r="C201" s="201" t="s">
        <v>729</v>
      </c>
      <c r="D201" s="16" t="str">
        <f>IFERROR(VLOOKUP($B201,'Додаток 3'!$A:$B,2,0),"")</f>
        <v>кран</v>
      </c>
      <c r="E201" s="16"/>
      <c r="F201" s="17" t="str">
        <f>IFERROR(VLOOKUP($B201,'Додаток 3'!$A:$C,3,0),"")</f>
        <v>Оренда крана вартість за зміну</v>
      </c>
      <c r="G201" s="159" t="str">
        <f>IFERROR(VLOOKUP($B201,'Додаток 3'!$A:$D,4,0),"")</f>
        <v>зміна</v>
      </c>
      <c r="H201" s="18">
        <v>4</v>
      </c>
      <c r="I201" s="19">
        <f>VLOOKUP($B201,'Додаток 3'!$A:$E,5,0)</f>
        <v>0</v>
      </c>
      <c r="J201" s="20">
        <f t="shared" si="33"/>
        <v>0</v>
      </c>
    </row>
    <row r="202" spans="1:10" s="21" customFormat="1" outlineLevel="1">
      <c r="A202" s="150" t="str">
        <f t="shared" si="34"/>
        <v>1. Відкриття умовного магазину в регіоні S = 1000m2</v>
      </c>
      <c r="B202" s="142">
        <v>536</v>
      </c>
      <c r="C202" s="201"/>
      <c r="D202" s="16" t="str">
        <f>IFERROR(VLOOKUP($B202,'Додаток 3'!$A:$B,2,0),"")</f>
        <v>Автовишка</v>
      </c>
      <c r="E202" s="16"/>
      <c r="F202" s="17" t="str">
        <f>IFERROR(VLOOKUP($B202,'Додаток 3'!$A:$C,3,0),"")</f>
        <v>Оренда Автовишки. Висота підйому люльки макс, 18 м.</v>
      </c>
      <c r="G202" s="159" t="str">
        <f>IFERROR(VLOOKUP($B202,'Додаток 3'!$A:$D,4,0),"")</f>
        <v>зміна</v>
      </c>
      <c r="H202" s="18">
        <v>6</v>
      </c>
      <c r="I202" s="19">
        <f>VLOOKUP($B202,'Додаток 3'!$A:$E,5,0)</f>
        <v>0</v>
      </c>
      <c r="J202" s="20">
        <f t="shared" si="33"/>
        <v>0</v>
      </c>
    </row>
    <row r="203" spans="1:10" ht="33.75" outlineLevel="1">
      <c r="A203" s="150" t="str">
        <f t="shared" si="34"/>
        <v>1. Відкриття умовного магазину в регіоні S = 1000m2</v>
      </c>
      <c r="B203" s="142">
        <v>574</v>
      </c>
      <c r="C203" s="201" t="s">
        <v>1070</v>
      </c>
      <c r="D203" s="16" t="str">
        <f>IFERROR(VLOOKUP($B203,'Додаток 3'!$A:$B,2,0),"")</f>
        <v>Адресна доставка продукції або витратних матеріалів</v>
      </c>
      <c r="E203" s="16"/>
      <c r="F203" s="17" t="str">
        <f>IFERROR(VLOOKUP($B203,'Додаток 3'!$A:$C,3,0),"")</f>
        <v>Вартість доставки продукції оплачується відповідно до товарно-транспортної накладної ліцензованого перевізника. При використанні в проекті вантажного службового автотранспорту, вартість доставки вантажу допустимого для перевезень в габаритах службового автотранспорту, додатково оплачуватися не буде.</v>
      </c>
      <c r="G203" s="159" t="str">
        <f>IFERROR(VLOOKUP($B203,'Додаток 3'!$A:$D,4,0),"")</f>
        <v>послуга</v>
      </c>
      <c r="H203" s="18">
        <v>1</v>
      </c>
      <c r="I203" s="25">
        <v>2000</v>
      </c>
      <c r="J203" s="26">
        <f>IF(I202&gt;0,H203*I203,0)</f>
        <v>0</v>
      </c>
    </row>
    <row r="204" spans="1:10" ht="45" outlineLevel="1">
      <c r="A204" s="150" t="str">
        <f t="shared" si="34"/>
        <v>1. Відкриття умовного магазину в регіоні S = 1000m2</v>
      </c>
      <c r="B204" s="142">
        <v>546</v>
      </c>
      <c r="C204" s="201"/>
      <c r="D204" s="16" t="str">
        <f>IFERROR(VLOOKUP($B204,'Додаток 3'!$A:$B,2,0),"")</f>
        <v>Транспортні витрати службового автотранспорту</v>
      </c>
      <c r="E204" s="16"/>
      <c r="F204" s="17" t="str">
        <f>IFERROR(VLOOKUP($B204,'Додаток 3'!$A:$C,3,0),"")</f>
        <v>Вказати вартість за 1 км шляху до об'єкта Замовника службовим легковим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легковим автотранспортом маються на увазі всі легкові типи автомобілів вантажопідйомністю до 3,5 тонн.</v>
      </c>
      <c r="G204" s="159" t="str">
        <f>IFERROR(VLOOKUP($B204,'Додаток 3'!$A:$D,4,0),"")</f>
        <v>км</v>
      </c>
      <c r="H204" s="23">
        <v>900</v>
      </c>
      <c r="I204" s="19">
        <f>VLOOKUP($B204,'Додаток 3'!$A:$E,5,0)</f>
        <v>0</v>
      </c>
      <c r="J204" s="20">
        <f t="shared" ref="J204:J207" si="35">H204*I204</f>
        <v>0</v>
      </c>
    </row>
    <row r="205" spans="1:10" ht="45" outlineLevel="1">
      <c r="A205" s="150" t="str">
        <f t="shared" si="34"/>
        <v>1. Відкриття умовного магазину в регіоні S = 1000m2</v>
      </c>
      <c r="B205" s="142">
        <v>548</v>
      </c>
      <c r="C205" s="201"/>
      <c r="D205" s="16" t="str">
        <f>IFERROR(VLOOKUP($B205,'Додаток 3'!$A:$B,2,0),"")</f>
        <v>Транспортні витрати службового автотранспорту</v>
      </c>
      <c r="E205" s="16"/>
      <c r="F205" s="17" t="str">
        <f>IFERROR(VLOOKUP($B205,'Додаток 3'!$A:$C,3,0),"")</f>
        <v>Вказати вартість за 1 км шляху до об'єкта Замовника службовим вантажним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вантажним автотранспортом маються на увазі всі типи вантажних автомобілів вантажопідйомністю більше 3,5 тонн. Вантажний автомобіль понад 5м.</v>
      </c>
      <c r="G205" s="159" t="str">
        <f>IFERROR(VLOOKUP($B205,'Додаток 3'!$A:$D,4,0),"")</f>
        <v>км</v>
      </c>
      <c r="H205" s="23">
        <v>900</v>
      </c>
      <c r="I205" s="19">
        <f>VLOOKUP($B205,'Додаток 3'!$A:$E,5,0)</f>
        <v>0</v>
      </c>
      <c r="J205" s="20">
        <f t="shared" si="35"/>
        <v>0</v>
      </c>
    </row>
    <row r="206" spans="1:10" outlineLevel="1">
      <c r="A206" s="150" t="str">
        <f t="shared" si="34"/>
        <v>1. Відкриття умовного магазину в регіоні S = 1000m2</v>
      </c>
      <c r="B206" s="142">
        <v>571</v>
      </c>
      <c r="C206" s="201"/>
      <c r="D206" s="16" t="str">
        <f>IFERROR(VLOOKUP($B206,'Додаток 3'!$A:$B,2,0),"")</f>
        <v>Витрати на відрядження/добові</v>
      </c>
      <c r="E206" s="16"/>
      <c r="F206" s="17" t="str">
        <f>IFERROR(VLOOKUP($B206,'Додаток 3'!$A:$C,3,0),"")</f>
        <v>Витрати на відрядження/добові оплачуються тільки при проведенні роботи в регіонах</v>
      </c>
      <c r="G206" s="159" t="str">
        <f>IFERROR(VLOOKUP($B206,'Додаток 3'!$A:$D,4,0),"")</f>
        <v>люд/день</v>
      </c>
      <c r="H206" s="23">
        <v>32</v>
      </c>
      <c r="I206" s="19">
        <f>VLOOKUP($B206,'Додаток 3'!$A:$E,5,0)</f>
        <v>0</v>
      </c>
      <c r="J206" s="20">
        <f t="shared" si="35"/>
        <v>0</v>
      </c>
    </row>
    <row r="207" spans="1:10" outlineLevel="1">
      <c r="A207" s="150" t="str">
        <f t="shared" si="34"/>
        <v>1. Відкриття умовного магазину в регіоні S = 1000m2</v>
      </c>
      <c r="B207" s="142">
        <v>572</v>
      </c>
      <c r="C207" s="201"/>
      <c r="D207" s="16" t="str">
        <f>IFERROR(VLOOKUP($B207,'Додаток 3'!$A:$B,2,0),"")</f>
        <v>проживання</v>
      </c>
      <c r="E207" s="16"/>
      <c r="F207" s="17" t="str">
        <f>IFERROR(VLOOKUP($B207,'Додаток 3'!$A:$C,3,0),"")</f>
        <v>Вартість вказується з розрахунку проживання в добу до 2 (двох) осіб.</v>
      </c>
      <c r="G207" s="159" t="str">
        <f>IFERROR(VLOOKUP($B207,'Додаток 3'!$A:$D,4,0),"")</f>
        <v>доба</v>
      </c>
      <c r="H207" s="23">
        <v>16</v>
      </c>
      <c r="I207" s="19">
        <f>VLOOKUP($B207,'Додаток 3'!$A:$E,5,0)</f>
        <v>0</v>
      </c>
      <c r="J207" s="20">
        <f t="shared" si="35"/>
        <v>0</v>
      </c>
    </row>
    <row r="208" spans="1:10">
      <c r="A208" s="150" t="str">
        <f t="shared" si="32"/>
        <v>3. Форматування умовного магазину в регіоні S = 1000m2</v>
      </c>
      <c r="B208" s="27"/>
      <c r="C208" s="52"/>
      <c r="D208" s="28"/>
      <c r="E208" s="28"/>
      <c r="F208" s="29"/>
      <c r="G208" s="28"/>
      <c r="H208" s="28"/>
      <c r="I208" s="30" t="s">
        <v>983</v>
      </c>
      <c r="J208" s="31">
        <f>SUM(J127:J202)+J204+J206+J207+J205</f>
        <v>0</v>
      </c>
    </row>
    <row r="209" spans="1:10" s="41" customFormat="1">
      <c r="A209" s="150" t="str">
        <f>D$209</f>
        <v>4. Заміна дахової вивіски 15000х1750мм на даху з бетонними Привантажувач (регіони)</v>
      </c>
      <c r="B209" s="154"/>
      <c r="C209" s="155"/>
      <c r="D209" s="156" t="s">
        <v>753</v>
      </c>
      <c r="E209" s="157"/>
      <c r="F209" s="165"/>
      <c r="G209" s="156"/>
      <c r="H209" s="156"/>
      <c r="I209" s="158"/>
      <c r="J209" s="158"/>
    </row>
    <row r="210" spans="1:10" outlineLevel="1">
      <c r="A210" s="150" t="str">
        <f t="shared" ref="A210:A230" si="36">D$209</f>
        <v>4. Заміна дахової вивіски 15000х1750мм на даху з бетонними Привантажувач (регіони)</v>
      </c>
      <c r="B210" s="142">
        <v>37</v>
      </c>
      <c r="C210" s="201" t="s">
        <v>736</v>
      </c>
      <c r="D210" s="16" t="str">
        <f>IFERROR(VLOOKUP($B210,'Додаток 3'!$A:$B,2,0),"")</f>
        <v xml:space="preserve">Демонтаж об'ємних символів </v>
      </c>
      <c r="E210" s="32" t="s">
        <v>53</v>
      </c>
      <c r="F210" s="17" t="str">
        <f>IFERROR(VLOOKUP($B210,'Додаток 3'!$A:$C,3,0),"")</f>
        <v>Демонтаж символів з металоконструкцій (робота без урахування вишки і крана); висота від символу 1.5 до 3м</v>
      </c>
      <c r="G210" s="159" t="str">
        <f>IFERROR(VLOOKUP($B210,'Додаток 3'!$A:$D,4,0),"")</f>
        <v>м2</v>
      </c>
      <c r="H210" s="18">
        <v>45</v>
      </c>
      <c r="I210" s="19">
        <f>VLOOKUP($B210,'Додаток 3'!$A:$E,5,0)</f>
        <v>0</v>
      </c>
      <c r="J210" s="26">
        <f t="shared" ref="J210:J229" si="37">H210*I210</f>
        <v>0</v>
      </c>
    </row>
    <row r="211" spans="1:10" outlineLevel="1">
      <c r="A211" s="150" t="str">
        <f t="shared" si="36"/>
        <v>4. Заміна дахової вивіски 15000х1750мм на даху з бетонними Привантажувач (регіони)</v>
      </c>
      <c r="B211" s="142">
        <v>41</v>
      </c>
      <c r="C211" s="201"/>
      <c r="D211" s="16" t="str">
        <f>IFERROR(VLOOKUP($B211,'Додаток 3'!$A:$B,2,0),"")</f>
        <v>Демонтаж металоконструкцій вивіски</v>
      </c>
      <c r="E211" s="32" t="s">
        <v>53</v>
      </c>
      <c r="F211" s="17" t="str">
        <f>IFERROR(VLOOKUP($B211,'Додаток 3'!$A:$C,3,0),"")</f>
        <v>Демонтаж каркаса вивіски і бетонних пригрузів на даху</v>
      </c>
      <c r="G211" s="159" t="str">
        <f>IFERROR(VLOOKUP($B211,'Додаток 3'!$A:$D,4,0),"")</f>
        <v>м2</v>
      </c>
      <c r="H211" s="18">
        <v>45</v>
      </c>
      <c r="I211" s="19">
        <f>VLOOKUP($B211,'Додаток 3'!$A:$E,5,0)</f>
        <v>0</v>
      </c>
      <c r="J211" s="26">
        <f t="shared" si="37"/>
        <v>0</v>
      </c>
    </row>
    <row r="212" spans="1:10" outlineLevel="1">
      <c r="A212" s="150" t="str">
        <f t="shared" si="36"/>
        <v>4. Заміна дахової вивіски 15000х1750мм на даху з бетонними Привантажувач (регіони)</v>
      </c>
      <c r="B212" s="142">
        <v>570</v>
      </c>
      <c r="C212" s="201"/>
      <c r="D212" s="16" t="str">
        <f>IFERROR(VLOOKUP($B212,'Додаток 3'!$A:$B,2,0),"")</f>
        <v>Вивіз рекламної навігації на утилізацію</v>
      </c>
      <c r="E212" s="32"/>
      <c r="F212" s="17" t="str">
        <f>IFERROR(VLOOKUP($B212,'Додаток 3'!$A:$C,3,0),"")</f>
        <v xml:space="preserve">Робота з вивезення на утилізацію (без оформлення документів по утилізації). </v>
      </c>
      <c r="G212" s="159" t="str">
        <f>IFERROR(VLOOKUP($B212,'Додаток 3'!$A:$D,4,0),"")</f>
        <v>послуга</v>
      </c>
      <c r="H212" s="18">
        <v>1</v>
      </c>
      <c r="I212" s="19">
        <f>VLOOKUP($B212,'Додаток 3'!$A:$E,5,0)</f>
        <v>0</v>
      </c>
      <c r="J212" s="26">
        <f t="shared" si="37"/>
        <v>0</v>
      </c>
    </row>
    <row r="213" spans="1:10" s="21" customFormat="1" ht="33.75" outlineLevel="1">
      <c r="A213" s="150" t="str">
        <f t="shared" si="36"/>
        <v>4. Заміна дахової вивіски 15000х1750мм на даху з бетонними Привантажувач (регіони)</v>
      </c>
      <c r="B213" s="142">
        <v>556</v>
      </c>
      <c r="C213" s="201" t="s">
        <v>737</v>
      </c>
      <c r="D213" s="16" t="str">
        <f>IFERROR(VLOOKUP($B213,'Додаток 3'!$A:$B,2,0),"")</f>
        <v>Проект для монтажу зовнішньої навігації (складний)</v>
      </c>
      <c r="E213" s="16"/>
      <c r="F213" s="17" t="str">
        <f>IFERROR(VLOOKUP($B213,'Додаток 3'!$A:$C,3,0),"")</f>
        <v>Розрахунок всіх несучих елементів рекламоносія (креслярська документація із зазначенням всіх розмірів, вітрові навантаження на всі елементи рекламоносія, навантаження на даху на м2, розрахунок на НЕ перевертання конструкції). Проект виконується із зазначенням всіх ДСТУ, Сніпов, ДБН.</v>
      </c>
      <c r="G213" s="159" t="str">
        <f>IFERROR(VLOOKUP($B213,'Додаток 3'!$A:$D,4,0),"")</f>
        <v>послуга</v>
      </c>
      <c r="H213" s="18">
        <v>1</v>
      </c>
      <c r="I213" s="19">
        <f>VLOOKUP($B213,'Додаток 3'!$A:$E,5,0)</f>
        <v>0</v>
      </c>
      <c r="J213" s="26">
        <f t="shared" si="37"/>
        <v>0</v>
      </c>
    </row>
    <row r="214" spans="1:10" s="21" customFormat="1" ht="22.5" outlineLevel="1">
      <c r="A214" s="150" t="str">
        <f t="shared" si="36"/>
        <v>4. Заміна дахової вивіски 15000х1750мм на даху з бетонними Привантажувач (регіони)</v>
      </c>
      <c r="B214" s="142">
        <v>558</v>
      </c>
      <c r="C214" s="201"/>
      <c r="D214" s="16" t="str">
        <f>IFERROR(VLOOKUP($B214,'Додаток 3'!$A:$B,2,0),"")</f>
        <v>Технічна експертиза даху</v>
      </c>
      <c r="E214" s="16"/>
      <c r="F214" s="17" t="str">
        <f>IFERROR(VLOOKUP($B214,'Додаток 3'!$A:$C,3,0),"")</f>
        <v xml:space="preserve">Розміщення дахових рекламних засобів забороняється без попередньої технічної експертизи спеціалізованих підприємств, установ і організацій. </v>
      </c>
      <c r="G214" s="159" t="str">
        <f>IFERROR(VLOOKUP($B214,'Додаток 3'!$A:$D,4,0),"")</f>
        <v>послуга</v>
      </c>
      <c r="H214" s="18">
        <v>1</v>
      </c>
      <c r="I214" s="19">
        <f>VLOOKUP($B214,'Додаток 3'!$A:$E,5,0)</f>
        <v>0</v>
      </c>
      <c r="J214" s="26">
        <f t="shared" si="37"/>
        <v>0</v>
      </c>
    </row>
    <row r="215" spans="1:10" s="21" customFormat="1" ht="22.5" outlineLevel="1">
      <c r="A215" s="150" t="str">
        <f t="shared" si="36"/>
        <v>4. Заміна дахової вивіски 15000х1750мм на даху з бетонними Привантажувач (регіони)</v>
      </c>
      <c r="B215" s="142">
        <v>573</v>
      </c>
      <c r="C215" s="201"/>
      <c r="D215" s="16" t="str">
        <f>IFERROR(VLOOKUP($B215,'Додаток 3'!$A:$B,2,0),"")</f>
        <v>Заміри</v>
      </c>
      <c r="E215" s="16"/>
      <c r="F215" s="17" t="str">
        <f>IFERROR(VLOOKUP($B215,'Додаток 3'!$A:$C,3,0),"")</f>
        <v>Вартість послуги здійснення замірів на об'єкті без урахування транспортних і витрат на відрядження. Заміри за однією адресою в незалежності від кількості і типів площин враховується як одна послуга.</v>
      </c>
      <c r="G215" s="159" t="str">
        <f>IFERROR(VLOOKUP($B215,'Додаток 3'!$A:$D,4,0),"")</f>
        <v>послуга</v>
      </c>
      <c r="H215" s="18">
        <v>1</v>
      </c>
      <c r="I215" s="19">
        <f>VLOOKUP($B215,'Додаток 3'!$A:$E,5,0)</f>
        <v>0</v>
      </c>
      <c r="J215" s="26">
        <f t="shared" si="37"/>
        <v>0</v>
      </c>
    </row>
    <row r="216" spans="1:10" s="21" customFormat="1" ht="25.5" outlineLevel="1">
      <c r="A216" s="150" t="str">
        <f t="shared" si="36"/>
        <v>4. Заміна дахової вивіски 15000х1750мм на даху з бетонними Привантажувач (регіони)</v>
      </c>
      <c r="B216" s="142">
        <v>367</v>
      </c>
      <c r="C216" s="201" t="s">
        <v>1072</v>
      </c>
      <c r="D216" s="16" t="str">
        <f>IFERROR(VLOOKUP($B216,'Додаток 3'!$A:$B,2,0),"")</f>
        <v>Матеріали для виготовлення металевих конструкцій</v>
      </c>
      <c r="E216" s="16" t="s">
        <v>742</v>
      </c>
      <c r="F216" s="17" t="str">
        <f>IFERROR(VLOOKUP($B216,'Додаток 3'!$A:$C,3,0),"")</f>
        <v>Труба 20х20х2 мм в виробі (матеріал+робота+грунтовка+фарбування в колір по RAL); 1м. п (у виробі)</v>
      </c>
      <c r="G216" s="159" t="str">
        <f>IFERROR(VLOOKUP($B216,'Додаток 3'!$A:$D,4,0),"")</f>
        <v>метр погонний</v>
      </c>
      <c r="H216" s="18">
        <v>104</v>
      </c>
      <c r="I216" s="19">
        <f>VLOOKUP($B216,'Додаток 3'!$A:$E,5,0)</f>
        <v>0</v>
      </c>
      <c r="J216" s="26">
        <f t="shared" si="37"/>
        <v>0</v>
      </c>
    </row>
    <row r="217" spans="1:10" s="21" customFormat="1" ht="25.5" outlineLevel="1">
      <c r="A217" s="150" t="str">
        <f t="shared" si="36"/>
        <v>4. Заміна дахової вивіски 15000х1750мм на даху з бетонними Привантажувач (регіони)</v>
      </c>
      <c r="B217" s="142">
        <v>364</v>
      </c>
      <c r="C217" s="201"/>
      <c r="D217" s="16" t="str">
        <f>IFERROR(VLOOKUP($B217,'Додаток 3'!$A:$B,2,0),"")</f>
        <v>Матеріали для виготовлення металевих конструкцій</v>
      </c>
      <c r="E217" s="16" t="s">
        <v>742</v>
      </c>
      <c r="F217" s="17" t="str">
        <f>IFERROR(VLOOKUP($B217,'Додаток 3'!$A:$C,3,0),"")</f>
        <v>Труба 30х30х2 мм в виробі (матеріал+робота+грунтовка+фарбування в колір по RAL); 1м. п (у виробі)</v>
      </c>
      <c r="G217" s="159" t="str">
        <f>IFERROR(VLOOKUP($B217,'Додаток 3'!$A:$D,4,0),"")</f>
        <v>метр погонний</v>
      </c>
      <c r="H217" s="18">
        <v>7</v>
      </c>
      <c r="I217" s="19">
        <f>VLOOKUP($B217,'Додаток 3'!$A:$E,5,0)</f>
        <v>0</v>
      </c>
      <c r="J217" s="26">
        <f t="shared" si="37"/>
        <v>0</v>
      </c>
    </row>
    <row r="218" spans="1:10" s="21" customFormat="1" ht="25.5" outlineLevel="1">
      <c r="A218" s="150" t="str">
        <f t="shared" si="36"/>
        <v>4. Заміна дахової вивіски 15000х1750мм на даху з бетонними Привантажувач (регіони)</v>
      </c>
      <c r="B218" s="142">
        <v>360</v>
      </c>
      <c r="C218" s="201"/>
      <c r="D218" s="16" t="str">
        <f>IFERROR(VLOOKUP($B218,'Додаток 3'!$A:$B,2,0),"")</f>
        <v>Матеріали для виготовлення металевих конструкцій</v>
      </c>
      <c r="E218" s="16" t="s">
        <v>742</v>
      </c>
      <c r="F218" s="17" t="str">
        <f>IFERROR(VLOOKUP($B218,'Додаток 3'!$A:$C,3,0),"")</f>
        <v>Труба 50х50х3 мм в виробі (матеріал+робота+грунтовка+фарбування в колір по RAL); 1м. п (у виробі)</v>
      </c>
      <c r="G218" s="159" t="str">
        <f>IFERROR(VLOOKUP($B218,'Додаток 3'!$A:$D,4,0),"")</f>
        <v>метр погонний</v>
      </c>
      <c r="H218" s="18">
        <v>227</v>
      </c>
      <c r="I218" s="19">
        <f>VLOOKUP($B218,'Додаток 3'!$A:$E,5,0)</f>
        <v>0</v>
      </c>
      <c r="J218" s="26">
        <f t="shared" si="37"/>
        <v>0</v>
      </c>
    </row>
    <row r="219" spans="1:10" s="21" customFormat="1" ht="25.5" outlineLevel="1">
      <c r="A219" s="150" t="str">
        <f t="shared" si="36"/>
        <v>4. Заміна дахової вивіски 15000х1750мм на даху з бетонними Привантажувач (регіони)</v>
      </c>
      <c r="B219" s="142">
        <v>363</v>
      </c>
      <c r="C219" s="201"/>
      <c r="D219" s="16" t="str">
        <f>IFERROR(VLOOKUP($B219,'Додаток 3'!$A:$B,2,0),"")</f>
        <v>Матеріали для виготовлення металевих конструкцій</v>
      </c>
      <c r="E219" s="16" t="s">
        <v>742</v>
      </c>
      <c r="F219" s="17" t="str">
        <f>IFERROR(VLOOKUP($B219,'Додаток 3'!$A:$C,3,0),"")</f>
        <v>Труба 40х40х2 мм в виробі (матеріал+робота+грунтовка+фарбування в колір по RAL); 1м. п (у виробі)</v>
      </c>
      <c r="G219" s="159" t="str">
        <f>IFERROR(VLOOKUP($B219,'Додаток 3'!$A:$D,4,0),"")</f>
        <v>метр погонний</v>
      </c>
      <c r="H219" s="18">
        <v>157</v>
      </c>
      <c r="I219" s="19">
        <f>VLOOKUP($B219,'Додаток 3'!$A:$E,5,0)</f>
        <v>0</v>
      </c>
      <c r="J219" s="26">
        <f t="shared" si="37"/>
        <v>0</v>
      </c>
    </row>
    <row r="220" spans="1:10" s="21" customFormat="1" ht="25.5" outlineLevel="1">
      <c r="A220" s="150" t="str">
        <f t="shared" si="36"/>
        <v>4. Заміна дахової вивіски 15000х1750мм на даху з бетонними Привантажувач (регіони)</v>
      </c>
      <c r="B220" s="142">
        <v>404</v>
      </c>
      <c r="C220" s="201"/>
      <c r="D220" s="16" t="str">
        <f>IFERROR(VLOOKUP($B220,'Додаток 3'!$A:$B,2,0),"")</f>
        <v>бетонні Привантажувач</v>
      </c>
      <c r="E220" s="16" t="s">
        <v>742</v>
      </c>
      <c r="F220" s="17" t="str">
        <f>IFERROR(VLOOKUP($B220,'Додаток 3'!$A:$C,3,0),"")</f>
        <v>Для монтажу на дахових вивісок; Розраховується виходячи з ваги металоконструкції з урахуванням об'ємних символів - 1тонни = 1 комплект</v>
      </c>
      <c r="G220" s="159" t="str">
        <f>IFERROR(VLOOKUP($B220,'Додаток 3'!$A:$D,4,0),"")</f>
        <v>комплект</v>
      </c>
      <c r="H220" s="18">
        <v>3</v>
      </c>
      <c r="I220" s="19">
        <f>VLOOKUP($B220,'Додаток 3'!$A:$E,5,0)</f>
        <v>0</v>
      </c>
      <c r="J220" s="26">
        <f t="shared" si="37"/>
        <v>0</v>
      </c>
    </row>
    <row r="221" spans="1:10" s="21" customFormat="1" ht="25.5" outlineLevel="1">
      <c r="A221" s="150" t="str">
        <f t="shared" si="36"/>
        <v>4. Заміна дахової вивіски 15000х1750мм на даху з бетонними Привантажувач (регіони)</v>
      </c>
      <c r="B221" s="142">
        <v>403</v>
      </c>
      <c r="C221" s="201"/>
      <c r="D221" s="16" t="str">
        <f>IFERROR(VLOOKUP($B221,'Додаток 3'!$A:$B,2,0),"")</f>
        <v>Технічна гума 10 мм</v>
      </c>
      <c r="E221" s="16" t="s">
        <v>742</v>
      </c>
      <c r="F221" s="17" t="str">
        <f>IFERROR(VLOOKUP($B221,'Додаток 3'!$A:$C,3,0),"")</f>
        <v xml:space="preserve">Використовується для прокладки між покрівлею і металоконструкцією. </v>
      </c>
      <c r="G221" s="159" t="str">
        <f>IFERROR(VLOOKUP($B221,'Додаток 3'!$A:$D,4,0),"")</f>
        <v>м2</v>
      </c>
      <c r="H221" s="18">
        <v>3</v>
      </c>
      <c r="I221" s="19">
        <f>VLOOKUP($B221,'Додаток 3'!$A:$E,5,0)</f>
        <v>0</v>
      </c>
      <c r="J221" s="26">
        <f t="shared" si="37"/>
        <v>0</v>
      </c>
    </row>
    <row r="222" spans="1:10" s="21" customFormat="1" ht="78.75" outlineLevel="1">
      <c r="A222" s="150" t="str">
        <f t="shared" si="36"/>
        <v>4. Заміна дахової вивіски 15000х1750мм на даху з бетонними Привантажувач (регіони)</v>
      </c>
      <c r="B222" s="142">
        <v>6</v>
      </c>
      <c r="C222" s="16" t="s">
        <v>1071</v>
      </c>
      <c r="D222" s="16" t="str">
        <f>IFERROR(VLOOKUP($B222,'Додаток 3'!$A:$B,2,0),"")</f>
        <v>"Фокстрот" помаранчевi літери (Додаток №5 Ескіз 2) (за розрахунок береться фактична площа об'ємних елементів)</v>
      </c>
      <c r="E222" s="16" t="s">
        <v>54</v>
      </c>
      <c r="F222" s="17" t="str">
        <f>IFERROR(VLOOKUP($B222,'Додаток 3'!$A:$C,3,0),"")</f>
        <v>Букви "ФОКСТРОТ" Матеріал: Тильна частина букв ПВХ 8 мм; Борт (торець) ПВХ 5 мм; Лицьова (світлова) частина Акрил ALTUGLAS EX (молочний) 4мм; Лицьова (світлова) частину символів оклеивается плівкою с/к Oracal серії 8500№032; Торці символів оклеиваются с/к плівкою Oracal серії 641№034; Підсвічування букв проводиться світлодіодними модулями червоного кольору, світіння має бути рівномірним (без затемнень) по всій площині трохи менше 1080 люксів на 1 м2.Блоки живлення ELF, Meanwell використовуються герметичні зі ступенем захисту IP67. Гарантія на блок живлення 2 роки.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висота від символу 1.5до 2.5м</v>
      </c>
      <c r="G222" s="159" t="str">
        <f>IFERROR(VLOOKUP($B222,'Додаток 3'!$A:$D,4,0),"")</f>
        <v>м2</v>
      </c>
      <c r="H222" s="18">
        <v>17.2</v>
      </c>
      <c r="I222" s="19">
        <f>VLOOKUP($B222,'Додаток 3'!$A:$E,5,0)</f>
        <v>0</v>
      </c>
      <c r="J222" s="26">
        <f t="shared" si="37"/>
        <v>0</v>
      </c>
    </row>
    <row r="223" spans="1:10" s="21" customFormat="1" ht="45" outlineLevel="1">
      <c r="A223" s="150" t="str">
        <f t="shared" si="36"/>
        <v>4. Заміна дахової вивіски 15000х1750мм на даху з бетонними Привантажувач (регіони)</v>
      </c>
      <c r="B223" s="142">
        <v>21</v>
      </c>
      <c r="C223" s="201" t="s">
        <v>738</v>
      </c>
      <c r="D223" s="16" t="str">
        <f>IFERROR(VLOOKUP($B223,'Додаток 3'!$A:$B,2,0),"")</f>
        <v xml:space="preserve">Монтаж вивіски і каркаса на даху (з бетонними Привантажувач) </v>
      </c>
      <c r="E223" s="16" t="s">
        <v>55</v>
      </c>
      <c r="F223" s="17" t="str">
        <f>IFERROR(VLOOKUP($B223,'Додаток 3'!$A:$C,3,0),"")</f>
        <v>Установка каркаса і бетонних пригрузів на даху (робота+кріпильний матеріал без урахування бетонних пригрузів, вишки і крана). Установка символів на металокаркас+комутація електропроводки. Вся електрична розводка повинна бути виконана відповідно до пожежних норм (розподільні коробки, гофра- шланг гнучкий металевий). По закінченню, роботи приймаються електриками торгового майданчика. ; від 10х2м до 20х4м</v>
      </c>
      <c r="G223" s="159" t="str">
        <f>IFERROR(VLOOKUP($B223,'Додаток 3'!$A:$D,4,0),"")</f>
        <v>послуга</v>
      </c>
      <c r="H223" s="18">
        <v>1</v>
      </c>
      <c r="I223" s="19">
        <f>VLOOKUP($B223,'Додаток 3'!$A:$E,5,0)</f>
        <v>0</v>
      </c>
      <c r="J223" s="26">
        <f t="shared" si="37"/>
        <v>0</v>
      </c>
    </row>
    <row r="224" spans="1:10" s="21" customFormat="1" outlineLevel="1">
      <c r="A224" s="150" t="str">
        <f t="shared" si="36"/>
        <v>4. Заміна дахової вивіски 15000х1750мм на даху з бетонними Привантажувач (регіони)</v>
      </c>
      <c r="B224" s="142">
        <v>544</v>
      </c>
      <c r="C224" s="201"/>
      <c r="D224" s="16" t="str">
        <f>IFERROR(VLOOKUP($B224,'Додаток 3'!$A:$B,2,0),"")</f>
        <v>кран</v>
      </c>
      <c r="E224" s="16"/>
      <c r="F224" s="17" t="str">
        <f>IFERROR(VLOOKUP($B224,'Додаток 3'!$A:$C,3,0),"")</f>
        <v>Оренда крана вартість за зміну</v>
      </c>
      <c r="G224" s="159" t="str">
        <f>IFERROR(VLOOKUP($B224,'Додаток 3'!$A:$D,4,0),"")</f>
        <v>зміна</v>
      </c>
      <c r="H224" s="18">
        <v>3</v>
      </c>
      <c r="I224" s="19">
        <f>VLOOKUP($B224,'Додаток 3'!$A:$E,5,0)</f>
        <v>0</v>
      </c>
      <c r="J224" s="26">
        <f t="shared" si="37"/>
        <v>0</v>
      </c>
    </row>
    <row r="225" spans="1:10" s="21" customFormat="1" outlineLevel="1">
      <c r="A225" s="150" t="str">
        <f t="shared" si="36"/>
        <v>4. Заміна дахової вивіски 15000х1750мм на даху з бетонними Привантажувач (регіони)</v>
      </c>
      <c r="B225" s="142">
        <v>536</v>
      </c>
      <c r="C225" s="201"/>
      <c r="D225" s="16" t="str">
        <f>IFERROR(VLOOKUP($B225,'Додаток 3'!$A:$B,2,0),"")</f>
        <v>Автовишка</v>
      </c>
      <c r="E225" s="16"/>
      <c r="F225" s="17" t="str">
        <f>IFERROR(VLOOKUP($B225,'Додаток 3'!$A:$C,3,0),"")</f>
        <v>Оренда Автовишки. Висота підйому люльки макс, 18 м.</v>
      </c>
      <c r="G225" s="159" t="str">
        <f>IFERROR(VLOOKUP($B225,'Додаток 3'!$A:$D,4,0),"")</f>
        <v>зміна</v>
      </c>
      <c r="H225" s="18">
        <v>4</v>
      </c>
      <c r="I225" s="19">
        <f>VLOOKUP($B225,'Додаток 3'!$A:$E,5,0)</f>
        <v>0</v>
      </c>
      <c r="J225" s="26">
        <f t="shared" si="37"/>
        <v>0</v>
      </c>
    </row>
    <row r="226" spans="1:10" ht="45" outlineLevel="1">
      <c r="A226" s="150" t="str">
        <f t="shared" si="36"/>
        <v>4. Заміна дахової вивіски 15000х1750мм на даху з бетонними Привантажувач (регіони)</v>
      </c>
      <c r="B226" s="142">
        <v>548</v>
      </c>
      <c r="C226" s="201" t="s">
        <v>1070</v>
      </c>
      <c r="D226" s="16" t="str">
        <f>IFERROR(VLOOKUP($B226,'Додаток 3'!$A:$B,2,0),"")</f>
        <v>Транспортні витрати службового автотранспорту</v>
      </c>
      <c r="E226" s="34"/>
      <c r="F226" s="17" t="str">
        <f>IFERROR(VLOOKUP($B226,'Додаток 3'!$A:$C,3,0),"")</f>
        <v>Вказати вартість за 1 км шляху до об'єкта Замовника службовим вантажним автотранспортом грн. з ПДВ. Відстань розраховується від центру міста виїзду в центр міста прибуття. Вартість може бути переглянута в разі подорожчання або здешевлення середньоринкової вартості за літр палива марки А-95 і ДТ більш ніж на 5%. Під вантажним автотранспортом маються на увазі всі типи вантажних автомобілів вантажопідйомністю більше 3,5 тонн. Вантажний автомобіль понад 5м.</v>
      </c>
      <c r="G226" s="159" t="str">
        <f>IFERROR(VLOOKUP($B226,'Додаток 3'!$A:$D,4,0),"")</f>
        <v>км</v>
      </c>
      <c r="H226" s="18">
        <v>1000</v>
      </c>
      <c r="I226" s="19">
        <f>VLOOKUP($B226,'Додаток 3'!$A:$E,5,0)</f>
        <v>0</v>
      </c>
      <c r="J226" s="26">
        <f t="shared" si="37"/>
        <v>0</v>
      </c>
    </row>
    <row r="227" spans="1:10" ht="33.75" outlineLevel="1">
      <c r="A227" s="150" t="str">
        <f t="shared" si="36"/>
        <v>4. Заміна дахової вивіски 15000х1750мм на даху з бетонними Привантажувач (регіони)</v>
      </c>
      <c r="B227" s="142">
        <v>545</v>
      </c>
      <c r="C227" s="201"/>
      <c r="D227" s="16" t="str">
        <f>IFERROR(VLOOKUP($B227,'Додаток 3'!$A:$B,2,0),"")</f>
        <v>Транспортні витрати громадським міжміським транспортом</v>
      </c>
      <c r="E227" s="16"/>
      <c r="F227" s="17" t="str">
        <f>IFERROR(VLOOKUP($B227,'Додаток 3'!$A:$C,3,0),"")</f>
        <v>Вказати максимальну вартість проїзду громадським міжміським транспортом в межах України одного фахівця Підрядника на об'єкт Замовника в грн. з ПДВ. Вартість проїзду може бути переглянута в разі подорожчання вартості проїзду підтвердженого офіційним листом від компанії перевізника.</v>
      </c>
      <c r="G227" s="159" t="str">
        <f>IFERROR(VLOOKUP($B227,'Додаток 3'!$A:$D,4,0),"")</f>
        <v>шт.</v>
      </c>
      <c r="H227" s="18">
        <v>8</v>
      </c>
      <c r="I227" s="19">
        <f>VLOOKUP($B227,'Додаток 3'!$A:$E,5,0)</f>
        <v>0</v>
      </c>
      <c r="J227" s="26">
        <f t="shared" si="37"/>
        <v>0</v>
      </c>
    </row>
    <row r="228" spans="1:10" outlineLevel="1">
      <c r="A228" s="150" t="str">
        <f t="shared" si="36"/>
        <v>4. Заміна дахової вивіски 15000х1750мм на даху з бетонними Привантажувач (регіони)</v>
      </c>
      <c r="B228" s="142">
        <v>572</v>
      </c>
      <c r="C228" s="201"/>
      <c r="D228" s="16" t="str">
        <f>IFERROR(VLOOKUP($B228,'Додаток 3'!$A:$B,2,0),"")</f>
        <v>проживання</v>
      </c>
      <c r="E228" s="16"/>
      <c r="F228" s="17" t="str">
        <f>IFERROR(VLOOKUP($B228,'Додаток 3'!$A:$C,3,0),"")</f>
        <v>Вартість вказується з розрахунку проживання в добу до 2 (двох) осіб.</v>
      </c>
      <c r="G228" s="159" t="str">
        <f>IFERROR(VLOOKUP($B228,'Додаток 3'!$A:$D,4,0),"")</f>
        <v>доба</v>
      </c>
      <c r="H228" s="18">
        <v>10</v>
      </c>
      <c r="I228" s="19">
        <f>VLOOKUP($B228,'Додаток 3'!$A:$E,5,0)</f>
        <v>0</v>
      </c>
      <c r="J228" s="26">
        <f t="shared" si="37"/>
        <v>0</v>
      </c>
    </row>
    <row r="229" spans="1:10" outlineLevel="1">
      <c r="A229" s="150" t="str">
        <f t="shared" si="36"/>
        <v>4. Заміна дахової вивіски 15000х1750мм на даху з бетонними Привантажувач (регіони)</v>
      </c>
      <c r="B229" s="142">
        <v>571</v>
      </c>
      <c r="C229" s="201"/>
      <c r="D229" s="16" t="str">
        <f>IFERROR(VLOOKUP($B229,'Додаток 3'!$A:$B,2,0),"")</f>
        <v>Витрати на відрядження/добові</v>
      </c>
      <c r="E229" s="16"/>
      <c r="F229" s="17" t="str">
        <f>IFERROR(VLOOKUP($B229,'Додаток 3'!$A:$C,3,0),"")</f>
        <v>Витрати на відрядження/добові оплачуються тільки при проведенні роботи в регіонах</v>
      </c>
      <c r="G229" s="159" t="str">
        <f>IFERROR(VLOOKUP($B229,'Додаток 3'!$A:$D,4,0),"")</f>
        <v>люд/день</v>
      </c>
      <c r="H229" s="18">
        <v>20</v>
      </c>
      <c r="I229" s="19">
        <f>VLOOKUP($B229,'Додаток 3'!$A:$E,5,0)</f>
        <v>0</v>
      </c>
      <c r="J229" s="26">
        <f t="shared" si="37"/>
        <v>0</v>
      </c>
    </row>
    <row r="230" spans="1:10" s="21" customFormat="1">
      <c r="A230" s="150" t="str">
        <f t="shared" si="36"/>
        <v>4. Заміна дахової вивіски 15000х1750мм на даху з бетонними Привантажувач (регіони)</v>
      </c>
      <c r="B230" s="35"/>
      <c r="C230" s="53"/>
      <c r="D230" s="36"/>
      <c r="E230" s="36"/>
      <c r="F230" s="37"/>
      <c r="G230" s="38"/>
      <c r="H230" s="38"/>
      <c r="I230" s="30" t="s">
        <v>983</v>
      </c>
      <c r="J230" s="30">
        <f>SUM(J210:J229)</f>
        <v>0</v>
      </c>
    </row>
    <row r="231" spans="1:10" s="41" customFormat="1">
      <c r="A231" s="150" t="str">
        <f>D$231</f>
        <v>5. Додаткова навігація по магазинах (регіони)</v>
      </c>
      <c r="B231" s="154"/>
      <c r="C231" s="155"/>
      <c r="D231" s="156" t="s">
        <v>754</v>
      </c>
      <c r="E231" s="157"/>
      <c r="F231" s="165"/>
      <c r="G231" s="156"/>
      <c r="H231" s="156"/>
      <c r="I231" s="158"/>
      <c r="J231" s="158"/>
    </row>
    <row r="232" spans="1:10" s="41" customFormat="1" ht="56.25" outlineLevel="1">
      <c r="A232" s="150" t="str">
        <f t="shared" ref="A232:A239" si="38">D$231</f>
        <v>5. Додаткова навігація по магазинах (регіони)</v>
      </c>
      <c r="B232" s="142">
        <v>82</v>
      </c>
      <c r="C232" s="202" t="s">
        <v>739</v>
      </c>
      <c r="D232" s="16" t="str">
        <f>IFERROR(VLOOKUP($B232,'Додаток 3'!$A:$B,2,0),"")</f>
        <v>Виготовлення лайт-боксу двостороннього (Додаток №6 Ескіз 6, 7, 8, 9)</v>
      </c>
      <c r="E232" s="22" t="s">
        <v>56</v>
      </c>
      <c r="F232" s="17" t="str">
        <f>IFERROR(VLOOKUP($B232,'Додаток 3'!$A:$C,3,0),"")</f>
        <v>Лицьова сторона 2 сторони - акрил молочний 4мм+оракал серії 8500 (аплікація) або плівка с/к з друком і ламінуванням. Борт - ПВХ 5мм, плівка 641.Підсвічування букв проводиться світлодіодними модулями білого нейтрального кольору, світіння має бути рівномірним (без затемнень) по всій площині трохи менше 2880 люксів на 1 м2. Блоки живлення ELF, Meanwell. Яскравість світловий площини не менше 2880 люксів на 1 м2.Вся електрична розводка при підключенні, повинна бути виконана відповідно до пожежних норм. ; від 1м2 до 3м2</v>
      </c>
      <c r="G232" s="159" t="str">
        <f>IFERROR(VLOOKUP($B232,'Додаток 3'!$A:$D,4,0),"")</f>
        <v>м2</v>
      </c>
      <c r="H232" s="39">
        <v>1.8</v>
      </c>
      <c r="I232" s="19">
        <f>VLOOKUP($B232,'Додаток 3'!$A:$E,5,0)</f>
        <v>0</v>
      </c>
      <c r="J232" s="40">
        <f t="shared" ref="J232:J238" si="39">H232*I232</f>
        <v>0</v>
      </c>
    </row>
    <row r="233" spans="1:10" s="41" customFormat="1" outlineLevel="1">
      <c r="A233" s="150" t="str">
        <f t="shared" si="38"/>
        <v>5. Додаткова навігація по магазинах (регіони)</v>
      </c>
      <c r="B233" s="142">
        <v>124</v>
      </c>
      <c r="C233" s="202"/>
      <c r="D233" s="16" t="str">
        <f>IFERROR(VLOOKUP($B233,'Додаток 3'!$A:$B,2,0),"")</f>
        <v>Монтаж лайт-боксу двостороннього</v>
      </c>
      <c r="E233" s="16"/>
      <c r="F233" s="17" t="str">
        <f>IFERROR(VLOOKUP($B233,'Додаток 3'!$A:$C,3,0),"")</f>
        <v>Монтаж до стелі; Висота понад 4 м</v>
      </c>
      <c r="G233" s="159" t="str">
        <f>IFERROR(VLOOKUP($B233,'Додаток 3'!$A:$D,4,0),"")</f>
        <v>послуга</v>
      </c>
      <c r="H233" s="39">
        <v>1</v>
      </c>
      <c r="I233" s="19">
        <f>VLOOKUP($B233,'Додаток 3'!$A:$E,5,0)</f>
        <v>0</v>
      </c>
      <c r="J233" s="40">
        <f t="shared" si="39"/>
        <v>0</v>
      </c>
    </row>
    <row r="234" spans="1:10" s="41" customFormat="1" ht="22.5" outlineLevel="1">
      <c r="A234" s="150" t="str">
        <f t="shared" si="38"/>
        <v>5. Додаткова навігація по магазинах (регіони)</v>
      </c>
      <c r="B234" s="142">
        <v>126</v>
      </c>
      <c r="C234" s="202"/>
      <c r="D234" s="16" t="str">
        <f>IFERROR(VLOOKUP($B234,'Додаток 3'!$A:$B,2,0),"")</f>
        <v>Монтаж лайт-боксу двостороннього</v>
      </c>
      <c r="E234" s="16"/>
      <c r="F234" s="17" t="str">
        <f>IFERROR(VLOOKUP($B234,'Додаток 3'!$A:$C,3,0),"")</f>
        <v>Комплект кріплень для монтажу до стелі (трос, затискачі, ланцюг, анкера, дюбеля, шуруп з відкритим кільцем нержавіючий); Висота понад 4 м</v>
      </c>
      <c r="G234" s="159" t="str">
        <f>IFERROR(VLOOKUP($B234,'Додаток 3'!$A:$D,4,0),"")</f>
        <v>комплект</v>
      </c>
      <c r="H234" s="39">
        <v>1</v>
      </c>
      <c r="I234" s="19">
        <f>VLOOKUP($B234,'Додаток 3'!$A:$E,5,0)</f>
        <v>0</v>
      </c>
      <c r="J234" s="40">
        <f t="shared" si="39"/>
        <v>0</v>
      </c>
    </row>
    <row r="235" spans="1:10" s="41" customFormat="1" ht="22.5" outlineLevel="1">
      <c r="A235" s="150" t="str">
        <f t="shared" si="38"/>
        <v>5. Додаткова навігація по магазинах (регіони)</v>
      </c>
      <c r="B235" s="142">
        <v>541</v>
      </c>
      <c r="C235" s="202" t="s">
        <v>1070</v>
      </c>
      <c r="D235" s="16" t="str">
        <f>IFERROR(VLOOKUP($B235,'Додаток 3'!$A:$B,2,0),"")</f>
        <v>Вишка-тура</v>
      </c>
      <c r="E235" s="16"/>
      <c r="F235" s="17" t="str">
        <f>IFERROR(VLOOKUP($B235,'Додаток 3'!$A:$C,3,0),"")</f>
        <v xml:space="preserve">Оренда конструкції "Вишка-тура" служить для організації будівельних і ремонтних робіт, монтажу зовнішньої реклами, а також для інших видів висотних робіт. </v>
      </c>
      <c r="G235" s="159" t="str">
        <f>IFERROR(VLOOKUP($B235,'Додаток 3'!$A:$D,4,0),"")</f>
        <v>доба</v>
      </c>
      <c r="H235" s="39">
        <v>1</v>
      </c>
      <c r="I235" s="19">
        <f>VLOOKUP($B235,'Додаток 3'!$A:$E,5,0)</f>
        <v>0</v>
      </c>
      <c r="J235" s="40">
        <f t="shared" si="39"/>
        <v>0</v>
      </c>
    </row>
    <row r="236" spans="1:10" s="41" customFormat="1" ht="33.75" outlineLevel="1">
      <c r="A236" s="150" t="str">
        <f t="shared" si="38"/>
        <v>5. Додаткова навігація по магазинах (регіони)</v>
      </c>
      <c r="B236" s="142">
        <v>574</v>
      </c>
      <c r="C236" s="202"/>
      <c r="D236" s="16" t="str">
        <f>IFERROR(VLOOKUP($B236,'Додаток 3'!$A:$B,2,0),"")</f>
        <v>Адресна доставка продукції або витратних матеріалів</v>
      </c>
      <c r="E236" s="42"/>
      <c r="F236" s="17" t="str">
        <f>IFERROR(VLOOKUP($B236,'Додаток 3'!$A:$C,3,0),"")</f>
        <v>Вартість доставки продукції оплачується відповідно до товарно-транспортної накладної ліцензованого перевізника. При використанні в проекті вантажного службового автотранспорту, вартість доставки вантажу допустимого для перевезень в габаритах службового автотранспорту, додатково оплачуватися не буде.</v>
      </c>
      <c r="G236" s="159" t="str">
        <f>IFERROR(VLOOKUP($B236,'Додаток 3'!$A:$D,4,0),"")</f>
        <v>послуга</v>
      </c>
      <c r="H236" s="39">
        <v>1</v>
      </c>
      <c r="I236" s="25">
        <v>1100</v>
      </c>
      <c r="J236" s="26">
        <f>IF(I235&gt;0,H236*I236,0)</f>
        <v>0</v>
      </c>
    </row>
    <row r="237" spans="1:10" s="41" customFormat="1" ht="33.75" outlineLevel="1">
      <c r="A237" s="150" t="str">
        <f t="shared" si="38"/>
        <v>5. Додаткова навігація по магазинах (регіони)</v>
      </c>
      <c r="B237" s="142">
        <v>545</v>
      </c>
      <c r="C237" s="202"/>
      <c r="D237" s="16" t="str">
        <f>IFERROR(VLOOKUP($B237,'Додаток 3'!$A:$B,2,0),"")</f>
        <v>Транспортні витрати громадським міжміським транспортом</v>
      </c>
      <c r="E237" s="42"/>
      <c r="F237" s="17" t="str">
        <f>IFERROR(VLOOKUP($B237,'Додаток 3'!$A:$C,3,0),"")</f>
        <v>Вказати максимальну вартість проїзду громадським міжміським транспортом в межах України одного фахівця Підрядника на об'єкт Замовника в грн. з ПДВ. Вартість проїзду може бути переглянута в разі подорожчання вартості проїзду підтвердженого офіційним листом від компанії перевізника.</v>
      </c>
      <c r="G237" s="159" t="str">
        <f>IFERROR(VLOOKUP($B237,'Додаток 3'!$A:$D,4,0),"")</f>
        <v>шт.</v>
      </c>
      <c r="H237" s="39">
        <v>4</v>
      </c>
      <c r="I237" s="19">
        <f>VLOOKUP($B237,'Додаток 3'!$A:$E,5,0)</f>
        <v>0</v>
      </c>
      <c r="J237" s="40">
        <f t="shared" si="39"/>
        <v>0</v>
      </c>
    </row>
    <row r="238" spans="1:10" s="41" customFormat="1" outlineLevel="1">
      <c r="A238" s="150" t="str">
        <f t="shared" si="38"/>
        <v>5. Додаткова навігація по магазинах (регіони)</v>
      </c>
      <c r="B238" s="142">
        <v>571</v>
      </c>
      <c r="C238" s="202"/>
      <c r="D238" s="16" t="str">
        <f>IFERROR(VLOOKUP($B238,'Додаток 3'!$A:$B,2,0),"")</f>
        <v>Витрати на відрядження/добові</v>
      </c>
      <c r="E238" s="16"/>
      <c r="F238" s="17" t="str">
        <f>IFERROR(VLOOKUP($B238,'Додаток 3'!$A:$C,3,0),"")</f>
        <v>Витрати на відрядження/добові оплачуються тільки при проведенні роботи в регіонах</v>
      </c>
      <c r="G238" s="159" t="str">
        <f>IFERROR(VLOOKUP($B238,'Додаток 3'!$A:$D,4,0),"")</f>
        <v>люд/день</v>
      </c>
      <c r="H238" s="18">
        <v>2</v>
      </c>
      <c r="I238" s="19">
        <f>VLOOKUP($B238,'Додаток 3'!$A:$E,5,0)</f>
        <v>0</v>
      </c>
      <c r="J238" s="40">
        <f t="shared" si="39"/>
        <v>0</v>
      </c>
    </row>
    <row r="239" spans="1:10" s="41" customFormat="1">
      <c r="A239" s="150" t="str">
        <f t="shared" si="38"/>
        <v>5. Додаткова навігація по магазинах (регіони)</v>
      </c>
      <c r="B239" s="27"/>
      <c r="C239" s="52"/>
      <c r="D239" s="28"/>
      <c r="E239" s="28"/>
      <c r="F239" s="29"/>
      <c r="G239" s="28"/>
      <c r="H239" s="28"/>
      <c r="I239" s="30" t="s">
        <v>983</v>
      </c>
      <c r="J239" s="43">
        <f>SUM(J232:J235)+J237+J238</f>
        <v>0</v>
      </c>
    </row>
    <row r="240" spans="1:10" s="41" customFormat="1">
      <c r="A240" s="150"/>
      <c r="B240" s="160"/>
      <c r="C240" s="161"/>
      <c r="D240" s="76" t="s">
        <v>982</v>
      </c>
      <c r="E240" s="162"/>
      <c r="F240" s="44"/>
      <c r="G240" s="163"/>
      <c r="H240" s="164"/>
    </row>
    <row r="241" spans="1:10" s="41" customFormat="1">
      <c r="A241" s="150" t="str">
        <f>D$241</f>
        <v>6. Ремонт банерної конструкції 14х6м, заміна сюжету (регіони)</v>
      </c>
      <c r="B241" s="154"/>
      <c r="C241" s="155"/>
      <c r="D241" s="156" t="s">
        <v>755</v>
      </c>
      <c r="E241" s="157"/>
      <c r="F241" s="165"/>
      <c r="G241" s="156"/>
      <c r="H241" s="156"/>
      <c r="I241" s="158"/>
      <c r="J241" s="158"/>
    </row>
    <row r="242" spans="1:10" s="41" customFormat="1" ht="25.5" outlineLevel="1">
      <c r="A242" s="150" t="str">
        <f t="shared" ref="A242:A251" si="40">D$241</f>
        <v>6. Ремонт банерної конструкції 14х6м, заміна сюжету (регіони)</v>
      </c>
      <c r="B242" s="142">
        <v>563</v>
      </c>
      <c r="C242" s="202" t="s">
        <v>1066</v>
      </c>
      <c r="D242" s="16" t="str">
        <f>IFERROR(VLOOKUP($B242,'Додаток 3'!$A:$B,2,0),"")</f>
        <v>експлуатаційне обслуговування</v>
      </c>
      <c r="E242" s="145"/>
      <c r="F242" s="17" t="str">
        <f>IFERROR(VLOOKUP($B242,'Додаток 3'!$A:$C,3,0),"")</f>
        <v>Ремонт металоконструкцій (зачистка, грунтовка, фарбування в РАЛ). з урахуванням всіх витратних матеріалів але без урахування спецтехніки та транспортних.</v>
      </c>
      <c r="G242" s="159" t="str">
        <f>IFERROR(VLOOKUP($B242,'Додаток 3'!$A:$D,4,0),"")</f>
        <v>метр погонний</v>
      </c>
      <c r="H242" s="18">
        <v>50</v>
      </c>
      <c r="I242" s="19">
        <f>VLOOKUP($B242,'Додаток 3'!$A:$E,5,0)</f>
        <v>0</v>
      </c>
      <c r="J242" s="26">
        <f t="shared" ref="J242:J250" si="41">H242*I242</f>
        <v>0</v>
      </c>
    </row>
    <row r="243" spans="1:10" s="41" customFormat="1" outlineLevel="1">
      <c r="A243" s="150" t="str">
        <f t="shared" si="40"/>
        <v>6. Ремонт банерної конструкції 14х6м, заміна сюжету (регіони)</v>
      </c>
      <c r="B243" s="142">
        <v>64</v>
      </c>
      <c r="C243" s="202"/>
      <c r="D243" s="16" t="str">
        <f>IFERROR(VLOOKUP($B243,'Додаток 3'!$A:$B,2,0),"")</f>
        <v>Демонтаж банерній тканині</v>
      </c>
      <c r="E243" s="145"/>
      <c r="F243" s="17" t="str">
        <f>IFERROR(VLOOKUP($B243,'Додаток 3'!$A:$C,3,0),"")</f>
        <v>Демонтаж (без урахування спецтехніки)</v>
      </c>
      <c r="G243" s="159" t="str">
        <f>IFERROR(VLOOKUP($B243,'Додаток 3'!$A:$D,4,0),"")</f>
        <v>м2</v>
      </c>
      <c r="H243" s="18">
        <v>84</v>
      </c>
      <c r="I243" s="19">
        <f>VLOOKUP($B243,'Додаток 3'!$A:$E,5,0)</f>
        <v>0</v>
      </c>
      <c r="J243" s="26">
        <f t="shared" si="41"/>
        <v>0</v>
      </c>
    </row>
    <row r="244" spans="1:10" s="41" customFormat="1" outlineLevel="1">
      <c r="A244" s="150" t="str">
        <f t="shared" si="40"/>
        <v>6. Ремонт банерної конструкції 14х6м, заміна сюжету (регіони)</v>
      </c>
      <c r="B244" s="142">
        <v>570</v>
      </c>
      <c r="C244" s="202"/>
      <c r="D244" s="16" t="str">
        <f>IFERROR(VLOOKUP($B244,'Додаток 3'!$A:$B,2,0),"")</f>
        <v>Вивіз рекламної навігації на утилізацію</v>
      </c>
      <c r="E244" s="146"/>
      <c r="F244" s="17" t="str">
        <f>IFERROR(VLOOKUP($B244,'Додаток 3'!$A:$C,3,0),"")</f>
        <v xml:space="preserve">Робота з вивезення на утилізацію (без оформлення документів по утилізації). </v>
      </c>
      <c r="G244" s="159" t="str">
        <f>IFERROR(VLOOKUP($B244,'Додаток 3'!$A:$D,4,0),"")</f>
        <v>послуга</v>
      </c>
      <c r="H244" s="18">
        <v>1</v>
      </c>
      <c r="I244" s="19">
        <f>VLOOKUP($B244,'Додаток 3'!$A:$E,5,0)</f>
        <v>0</v>
      </c>
      <c r="J244" s="26">
        <f t="shared" si="41"/>
        <v>0</v>
      </c>
    </row>
    <row r="245" spans="1:10" s="41" customFormat="1" ht="22.5" outlineLevel="1">
      <c r="A245" s="150" t="str">
        <f t="shared" si="40"/>
        <v>6. Ремонт банерної конструкції 14х6м, заміна сюжету (регіони)</v>
      </c>
      <c r="B245" s="142">
        <v>425</v>
      </c>
      <c r="C245" s="202"/>
      <c r="D245" s="16" t="str">
        <f>IFERROR(VLOOKUP($B245,'Додаток 3'!$A:$B,2,0),"")</f>
        <v>Друк 4+0 на банері (литий 510  г/м2)</v>
      </c>
      <c r="E245" s="147"/>
      <c r="F245" s="17" t="str">
        <f>IFERROR(VLOOKUP($B245,'Додаток 3'!$A:$C,3,0),"")</f>
        <v xml:space="preserve">якість друку 1440 dpi (еко сольвент), ширина запечатки не менше 3-х метрів Постпечать: підрізування за форматом, люверси, підкоміри, спайка, упаковка в стреч плівку або папір входить у вартість виробу. </v>
      </c>
      <c r="G245" s="159" t="str">
        <f>IFERROR(VLOOKUP($B245,'Додаток 3'!$A:$D,4,0),"")</f>
        <v>м2</v>
      </c>
      <c r="H245" s="18">
        <v>84</v>
      </c>
      <c r="I245" s="19">
        <f>VLOOKUP($B245,'Додаток 3'!$A:$E,5,0)</f>
        <v>0</v>
      </c>
      <c r="J245" s="26">
        <f t="shared" si="41"/>
        <v>0</v>
      </c>
    </row>
    <row r="246" spans="1:10" s="41" customFormat="1" outlineLevel="1">
      <c r="A246" s="150" t="str">
        <f t="shared" si="40"/>
        <v>6. Ремонт банерної конструкції 14х6м, заміна сюжету (регіони)</v>
      </c>
      <c r="B246" s="142">
        <v>47</v>
      </c>
      <c r="C246" s="202"/>
      <c r="D246" s="16" t="str">
        <f>IFERROR(VLOOKUP($B246,'Додаток 3'!$A:$B,2,0),"")</f>
        <v xml:space="preserve">Монтаж банера або банерної сітки </v>
      </c>
      <c r="E246" s="145"/>
      <c r="F246" s="17" t="str">
        <f>IFERROR(VLOOKUP($B246,'Додаток 3'!$A:$C,3,0),"")</f>
        <v>Монтаж тканини на конструкцію за допомогою троса/каната</v>
      </c>
      <c r="G246" s="159" t="str">
        <f>IFERROR(VLOOKUP($B246,'Додаток 3'!$A:$D,4,0),"")</f>
        <v>м2</v>
      </c>
      <c r="H246" s="18">
        <v>84</v>
      </c>
      <c r="I246" s="19">
        <f>VLOOKUP($B246,'Додаток 3'!$A:$E,5,0)</f>
        <v>0</v>
      </c>
      <c r="J246" s="26">
        <f t="shared" si="41"/>
        <v>0</v>
      </c>
    </row>
    <row r="247" spans="1:10" s="41" customFormat="1" ht="25.5" outlineLevel="1">
      <c r="A247" s="150" t="str">
        <f t="shared" si="40"/>
        <v>6. Ремонт банерної конструкції 14х6м, заміна сюжету (регіони)</v>
      </c>
      <c r="B247" s="142">
        <v>229</v>
      </c>
      <c r="C247" s="202"/>
      <c r="D247" s="16" t="str">
        <f>IFERROR(VLOOKUP($B247,'Додаток 3'!$A:$B,2,0),"")</f>
        <v>Канат</v>
      </c>
      <c r="E247" s="145"/>
      <c r="F247" s="17" t="str">
        <f>IFERROR(VLOOKUP($B247,'Додаток 3'!$A:$C,3,0),"")</f>
        <v>для натяжки банера</v>
      </c>
      <c r="G247" s="159" t="str">
        <f>IFERROR(VLOOKUP($B247,'Додаток 3'!$A:$D,4,0),"")</f>
        <v>метр погонний</v>
      </c>
      <c r="H247" s="18">
        <v>120</v>
      </c>
      <c r="I247" s="19">
        <f>VLOOKUP($B247,'Додаток 3'!$A:$E,5,0)</f>
        <v>0</v>
      </c>
      <c r="J247" s="26">
        <f t="shared" si="41"/>
        <v>0</v>
      </c>
    </row>
    <row r="248" spans="1:10" s="41" customFormat="1" outlineLevel="1">
      <c r="A248" s="150" t="str">
        <f t="shared" si="40"/>
        <v>6. Ремонт банерної конструкції 14х6м, заміна сюжету (регіони)</v>
      </c>
      <c r="B248" s="142">
        <v>535</v>
      </c>
      <c r="C248" s="202" t="s">
        <v>1070</v>
      </c>
      <c r="D248" s="16" t="str">
        <f>IFERROR(VLOOKUP($B248,'Додаток 3'!$A:$B,2,0),"")</f>
        <v>Автовишка</v>
      </c>
      <c r="E248" s="146"/>
      <c r="F248" s="17" t="str">
        <f>IFERROR(VLOOKUP($B248,'Додаток 3'!$A:$C,3,0),"")</f>
        <v>Оренда Автовишки. Висота підйому люльки макс, 15 м.</v>
      </c>
      <c r="G248" s="159" t="str">
        <f>IFERROR(VLOOKUP($B248,'Додаток 3'!$A:$D,4,0),"")</f>
        <v>зміна</v>
      </c>
      <c r="H248" s="18">
        <v>1</v>
      </c>
      <c r="I248" s="19">
        <f>VLOOKUP($B248,'Додаток 3'!$A:$E,5,0)</f>
        <v>0</v>
      </c>
      <c r="J248" s="26">
        <f t="shared" si="41"/>
        <v>0</v>
      </c>
    </row>
    <row r="249" spans="1:10" s="41" customFormat="1" ht="33.75" outlineLevel="1">
      <c r="A249" s="150" t="str">
        <f t="shared" si="40"/>
        <v>6. Ремонт банерної конструкції 14х6м, заміна сюжету (регіони)</v>
      </c>
      <c r="B249" s="142">
        <v>574</v>
      </c>
      <c r="C249" s="202"/>
      <c r="D249" s="16" t="str">
        <f>IFERROR(VLOOKUP($B249,'Додаток 3'!$A:$B,2,0),"")</f>
        <v>Адресна доставка продукції або витратних матеріалів</v>
      </c>
      <c r="E249" s="146"/>
      <c r="F249" s="17" t="str">
        <f>IFERROR(VLOOKUP($B249,'Додаток 3'!$A:$C,3,0),"")</f>
        <v>Вартість доставки продукції оплачується відповідно до товарно-транспортної накладної ліцензованого перевізника. При використанні в проекті вантажного службового автотранспорту, вартість доставки вантажу допустимого для перевезень в габаритах службового автотранспорту, додатково оплачуватися не буде.</v>
      </c>
      <c r="G249" s="159" t="str">
        <f>IFERROR(VLOOKUP($B249,'Додаток 3'!$A:$D,4,0),"")</f>
        <v>послуга</v>
      </c>
      <c r="H249" s="18">
        <v>1</v>
      </c>
      <c r="I249" s="25">
        <v>850</v>
      </c>
      <c r="J249" s="26">
        <f>IF(I248&gt;0,H249*I249,0)</f>
        <v>0</v>
      </c>
    </row>
    <row r="250" spans="1:10" s="41" customFormat="1" ht="33.75" outlineLevel="1">
      <c r="A250" s="150" t="str">
        <f t="shared" si="40"/>
        <v>6. Ремонт банерної конструкції 14х6м, заміна сюжету (регіони)</v>
      </c>
      <c r="B250" s="142">
        <v>545</v>
      </c>
      <c r="C250" s="202"/>
      <c r="D250" s="16" t="str">
        <f>IFERROR(VLOOKUP($B250,'Додаток 3'!$A:$B,2,0),"")</f>
        <v>Транспортні витрати громадським міжміським транспортом</v>
      </c>
      <c r="E250" s="146"/>
      <c r="F250" s="17" t="str">
        <f>IFERROR(VLOOKUP($B250,'Додаток 3'!$A:$C,3,0),"")</f>
        <v>Вказати максимальну вартість проїзду громадським міжміським транспортом в межах України одного фахівця Підрядника на об'єкт Замовника в грн. з ПДВ. Вартість проїзду може бути переглянута в разі подорожчання вартості проїзду підтвердженого офіційним листом від компанії перевізника.</v>
      </c>
      <c r="G250" s="159" t="str">
        <f>IFERROR(VLOOKUP($B250,'Додаток 3'!$A:$D,4,0),"")</f>
        <v>шт.</v>
      </c>
      <c r="H250" s="18">
        <v>4</v>
      </c>
      <c r="I250" s="19">
        <f>VLOOKUP($B250,'Додаток 3'!$A:$E,5,0)</f>
        <v>0</v>
      </c>
      <c r="J250" s="26">
        <f t="shared" si="41"/>
        <v>0</v>
      </c>
    </row>
    <row r="251" spans="1:10" s="41" customFormat="1">
      <c r="A251" s="150" t="str">
        <f t="shared" si="40"/>
        <v>6. Ремонт банерної конструкції 14х6м, заміна сюжету (регіони)</v>
      </c>
      <c r="B251" s="35"/>
      <c r="C251" s="54"/>
      <c r="F251" s="45"/>
      <c r="G251" s="46"/>
      <c r="H251" s="46"/>
      <c r="I251" s="30" t="s">
        <v>983</v>
      </c>
      <c r="J251" s="31">
        <f>SUM(J242:J250)</f>
        <v>0</v>
      </c>
    </row>
    <row r="252" spans="1:10" s="41" customFormat="1">
      <c r="A252" s="150" t="str">
        <f>D$252</f>
        <v>7. Ремонт вивіски, заміна блоку живлення (місто дислокації компанії виконавця)</v>
      </c>
      <c r="B252" s="154"/>
      <c r="C252" s="155"/>
      <c r="D252" s="156" t="s">
        <v>756</v>
      </c>
      <c r="E252" s="157"/>
      <c r="F252" s="165"/>
      <c r="G252" s="156"/>
      <c r="H252" s="156"/>
      <c r="I252" s="158"/>
      <c r="J252" s="158"/>
    </row>
    <row r="253" spans="1:10" s="41" customFormat="1" outlineLevel="1">
      <c r="A253" s="150" t="str">
        <f t="shared" ref="A253:A257" si="42">D$252</f>
        <v>7. Ремонт вивіски, заміна блоку живлення (місто дислокації компанії виконавця)</v>
      </c>
      <c r="B253" s="142">
        <v>290</v>
      </c>
      <c r="C253" s="202" t="s">
        <v>1065</v>
      </c>
      <c r="D253" s="16" t="str">
        <f>IFERROR(VLOOKUP($B253,'Додаток 3'!$A:$B,2,0),"")</f>
        <v>Блок живлення герметичний 12 Вольт</v>
      </c>
      <c r="E253" s="145"/>
      <c r="F253" s="17" t="str">
        <f>IFERROR(VLOOKUP($B253,'Додаток 3'!$A:$C,3,0),"")</f>
        <v>Потужність 120 Вт; ELF, Mean Well</v>
      </c>
      <c r="G253" s="159" t="str">
        <f>IFERROR(VLOOKUP($B253,'Додаток 3'!$A:$D,4,0),"")</f>
        <v xml:space="preserve">шт. </v>
      </c>
      <c r="H253" s="39">
        <v>1</v>
      </c>
      <c r="I253" s="19">
        <f>VLOOKUP($B253,'Додаток 3'!$A:$E,5,0)</f>
        <v>0</v>
      </c>
      <c r="J253" s="26">
        <f>H253*I253</f>
        <v>0</v>
      </c>
    </row>
    <row r="254" spans="1:10" s="41" customFormat="1" outlineLevel="1">
      <c r="A254" s="150" t="str">
        <f t="shared" si="42"/>
        <v>7. Ремонт вивіски, заміна блоку живлення (місто дислокації компанії виконавця)</v>
      </c>
      <c r="B254" s="142">
        <v>560</v>
      </c>
      <c r="C254" s="202"/>
      <c r="D254" s="16" t="str">
        <f>IFERROR(VLOOKUP($B254,'Додаток 3'!$A:$B,2,0),"")</f>
        <v>експлуатаційне обслуговування</v>
      </c>
      <c r="E254" s="145"/>
      <c r="F254" s="17" t="str">
        <f>IFERROR(VLOOKUP($B254,'Додаток 3'!$A:$C,3,0),"")</f>
        <v>Заміна блоку живлення з урахуванням мінімально необхідних комплектуючих (дроти, клемники)</v>
      </c>
      <c r="G254" s="159" t="str">
        <f>IFERROR(VLOOKUP($B254,'Додаток 3'!$A:$D,4,0),"")</f>
        <v>шт.</v>
      </c>
      <c r="H254" s="39">
        <v>1</v>
      </c>
      <c r="I254" s="19">
        <f>VLOOKUP($B254,'Додаток 3'!$A:$E,5,0)</f>
        <v>0</v>
      </c>
      <c r="J254" s="26">
        <f>H254*I254</f>
        <v>0</v>
      </c>
    </row>
    <row r="255" spans="1:10" s="41" customFormat="1" outlineLevel="1">
      <c r="A255" s="150" t="str">
        <f t="shared" si="42"/>
        <v>7. Ремонт вивіски, заміна блоку живлення (місто дислокації компанії виконавця)</v>
      </c>
      <c r="B255" s="142">
        <v>539</v>
      </c>
      <c r="C255" s="202" t="s">
        <v>1070</v>
      </c>
      <c r="D255" s="16" t="str">
        <f>IFERROR(VLOOKUP($B255,'Додаток 3'!$A:$B,2,0),"")</f>
        <v>Автовишка</v>
      </c>
      <c r="E255" s="145"/>
      <c r="F255" s="17" t="str">
        <f>IFERROR(VLOOKUP($B255,'Додаток 3'!$A:$C,3,0),"")</f>
        <v>Оренда Автовишки. Висота підйому люльки макс, 18 м. Вартість за пів зміни</v>
      </c>
      <c r="G255" s="159" t="str">
        <f>IFERROR(VLOOKUP($B255,'Додаток 3'!$A:$D,4,0),"")</f>
        <v>0,5 зміни</v>
      </c>
      <c r="H255" s="18">
        <v>1</v>
      </c>
      <c r="I255" s="19">
        <f>VLOOKUP($B255,'Додаток 3'!$A:$E,5,0)</f>
        <v>0</v>
      </c>
      <c r="J255" s="26">
        <f>H255*I255</f>
        <v>0</v>
      </c>
    </row>
    <row r="256" spans="1:10" s="41" customFormat="1" ht="25.5" outlineLevel="1">
      <c r="A256" s="150" t="str">
        <f t="shared" si="42"/>
        <v>7. Ремонт вивіски, заміна блоку живлення (місто дислокації компанії виконавця)</v>
      </c>
      <c r="B256" s="142">
        <v>550</v>
      </c>
      <c r="C256" s="202"/>
      <c r="D256" s="16" t="str">
        <f>IFERROR(VLOOKUP($B256,'Додаток 3'!$A:$B,2,0),"")</f>
        <v xml:space="preserve">Виїзд на об'єкт в місті дислокації підрядної організації (монтаж/заміри/експертиза). </v>
      </c>
      <c r="E256" s="145"/>
      <c r="F256" s="17" t="str">
        <f>IFERROR(VLOOKUP($B256,'Додаток 3'!$A:$C,3,0),"")</f>
        <v>Виїзд на об'єкт монтажної бригади (легковий автотранспорт)</v>
      </c>
      <c r="G256" s="159" t="str">
        <f>IFERROR(VLOOKUP($B256,'Додаток 3'!$A:$D,4,0),"")</f>
        <v>послуга</v>
      </c>
      <c r="H256" s="39">
        <v>1</v>
      </c>
      <c r="I256" s="19">
        <f>VLOOKUP($B256,'Додаток 3'!$A:$E,5,0)</f>
        <v>0</v>
      </c>
      <c r="J256" s="26">
        <f>H256*I256</f>
        <v>0</v>
      </c>
    </row>
    <row r="257" spans="1:10" s="41" customFormat="1">
      <c r="A257" s="150" t="str">
        <f t="shared" si="42"/>
        <v>7. Ремонт вивіски, заміна блоку живлення (місто дислокації компанії виконавця)</v>
      </c>
      <c r="B257" s="35"/>
      <c r="C257" s="54"/>
      <c r="F257" s="45"/>
      <c r="G257" s="46"/>
      <c r="H257" s="46"/>
      <c r="I257" s="30" t="s">
        <v>983</v>
      </c>
      <c r="J257" s="31">
        <f>SUM(J253:J256)</f>
        <v>0</v>
      </c>
    </row>
    <row r="258" spans="1:10" s="41" customFormat="1">
      <c r="A258" s="150" t="str">
        <f>D$258</f>
        <v>8. Ремонт вивіски, заміна світлотехніки. Габаритний розмір вивіски 15х1.75м ФОКСТРОТ (регіони)</v>
      </c>
      <c r="B258" s="154"/>
      <c r="C258" s="155"/>
      <c r="D258" s="156" t="s">
        <v>757</v>
      </c>
      <c r="E258" s="157"/>
      <c r="F258" s="165"/>
      <c r="G258" s="156"/>
      <c r="H258" s="156"/>
      <c r="I258" s="158"/>
      <c r="J258" s="158"/>
    </row>
    <row r="259" spans="1:10" s="41" customFormat="1" outlineLevel="1">
      <c r="A259" s="150" t="str">
        <f t="shared" ref="A259:A274" si="43">D$258</f>
        <v>8. Ремонт вивіски, заміна світлотехніки. Габаритний розмір вивіски 15х1.75м ФОКСТРОТ (регіони)</v>
      </c>
      <c r="B259" s="142">
        <v>290</v>
      </c>
      <c r="C259" s="202" t="s">
        <v>1064</v>
      </c>
      <c r="D259" s="16" t="str">
        <f>IFERROR(VLOOKUP($B259,'Додаток 3'!$A:$B,2,0),"")</f>
        <v>Блок живлення герметичний 12 Вольт</v>
      </c>
      <c r="E259" s="145"/>
      <c r="F259" s="17" t="str">
        <f>IFERROR(VLOOKUP($B259,'Додаток 3'!$A:$C,3,0),"")</f>
        <v>Потужність 120 Вт; ELF, Mean Well</v>
      </c>
      <c r="G259" s="159" t="str">
        <f>IFERROR(VLOOKUP($B259,'Додаток 3'!$A:$D,4,0),"")</f>
        <v xml:space="preserve">шт. </v>
      </c>
      <c r="H259" s="39">
        <v>1</v>
      </c>
      <c r="I259" s="19">
        <f>VLOOKUP($B259,'Додаток 3'!$A:$E,5,0)</f>
        <v>0</v>
      </c>
      <c r="J259" s="26">
        <f t="shared" ref="J259:J273" si="44">H259*I259</f>
        <v>0</v>
      </c>
    </row>
    <row r="260" spans="1:10" s="41" customFormat="1" outlineLevel="1">
      <c r="A260" s="150" t="str">
        <f t="shared" si="43"/>
        <v>8. Ремонт вивіски, заміна світлотехніки. Габаритний розмір вивіски 15х1.75м ФОКСТРОТ (регіони)</v>
      </c>
      <c r="B260" s="142">
        <v>307</v>
      </c>
      <c r="C260" s="202"/>
      <c r="D260" s="16" t="str">
        <f>IFERROR(VLOOKUP($B260,'Додаток 3'!$A:$B,2,0),"")</f>
        <v>світлодіодний модуль</v>
      </c>
      <c r="E260" s="145"/>
      <c r="F260" s="17" t="str">
        <f>IFERROR(VLOOKUP($B260,'Додаток 3'!$A:$C,3,0),"")</f>
        <v xml:space="preserve">3 (smd 2835), лінза/IP67/1.5 Вт/Червоний; </v>
      </c>
      <c r="G260" s="159" t="str">
        <f>IFERROR(VLOOKUP($B260,'Додаток 3'!$A:$D,4,0),"")</f>
        <v xml:space="preserve">шт. </v>
      </c>
      <c r="H260" s="23">
        <v>228</v>
      </c>
      <c r="I260" s="19">
        <f>VLOOKUP($B260,'Додаток 3'!$A:$E,5,0)</f>
        <v>0</v>
      </c>
      <c r="J260" s="26">
        <f t="shared" si="44"/>
        <v>0</v>
      </c>
    </row>
    <row r="261" spans="1:10" s="41" customFormat="1" ht="33.75" outlineLevel="1">
      <c r="A261" s="150" t="str">
        <f t="shared" si="43"/>
        <v>8. Ремонт вивіски, заміна світлотехніки. Габаритний розмір вивіски 15х1.75м ФОКСТРОТ (регіони)</v>
      </c>
      <c r="B261" s="142">
        <v>564</v>
      </c>
      <c r="C261" s="202"/>
      <c r="D261" s="16" t="str">
        <f>IFERROR(VLOOKUP($B261,'Додаток 3'!$A:$B,2,0),"")</f>
        <v>експлуатаційне обслуговування</v>
      </c>
      <c r="E261" s="148"/>
      <c r="F261" s="17" t="str">
        <f>IFERROR(VLOOKUP($B261,'Додаток 3'!$A:$C,3,0),"")</f>
        <v>Заміна світлотехніки в об'ємних символах (демонтаж старих світлодіодних модулів, установка нових світлодіодних модулів, електромонтажні роботи, нові блоки живлення) з урахуванням роботи з розбирання та збирання. Кількість модулів узгоджується попередньо на підставі схеми установки діодів від постачальника (враховується фактична площа об'ємних елементів).</v>
      </c>
      <c r="G261" s="159" t="str">
        <f>IFERROR(VLOOKUP($B261,'Додаток 3'!$A:$D,4,0),"")</f>
        <v>м2</v>
      </c>
      <c r="H261" s="23">
        <v>21</v>
      </c>
      <c r="I261" s="19">
        <f>VLOOKUP($B261,'Додаток 3'!$A:$E,5,0)</f>
        <v>0</v>
      </c>
      <c r="J261" s="26">
        <f t="shared" si="44"/>
        <v>0</v>
      </c>
    </row>
    <row r="262" spans="1:10" s="41" customFormat="1" ht="25.5" outlineLevel="1">
      <c r="A262" s="150" t="str">
        <f t="shared" si="43"/>
        <v>8. Ремонт вивіски, заміна світлотехніки. Габаритний розмір вивіски 15х1.75м ФОКСТРОТ (регіони)</v>
      </c>
      <c r="B262" s="142">
        <v>565</v>
      </c>
      <c r="C262" s="202"/>
      <c r="D262" s="16" t="str">
        <f>IFERROR(VLOOKUP($B262,'Додаток 3'!$A:$B,2,0),"")</f>
        <v>експлуатаційне обслуговування</v>
      </c>
      <c r="E262" s="148"/>
      <c r="F262" s="17" t="str">
        <f>IFERROR(VLOOKUP($B262,'Додаток 3'!$A:$C,3,0),"")</f>
        <v>Укладання проводки в гофр+прокладка. Вся електрична розводка повинна бути виконана відповідно до пожежних норм</v>
      </c>
      <c r="G262" s="159" t="str">
        <f>IFERROR(VLOOKUP($B262,'Додаток 3'!$A:$D,4,0),"")</f>
        <v>метр погонний</v>
      </c>
      <c r="H262" s="23">
        <v>42</v>
      </c>
      <c r="I262" s="19">
        <f>VLOOKUP($B262,'Додаток 3'!$A:$E,5,0)</f>
        <v>0</v>
      </c>
      <c r="J262" s="26">
        <f t="shared" si="44"/>
        <v>0</v>
      </c>
    </row>
    <row r="263" spans="1:10" s="41" customFormat="1" outlineLevel="1">
      <c r="A263" s="150" t="str">
        <f t="shared" si="43"/>
        <v>8. Ремонт вивіски, заміна світлотехніки. Габаритний розмір вивіски 15х1.75м ФОКСТРОТ (регіони)</v>
      </c>
      <c r="B263" s="142">
        <v>566</v>
      </c>
      <c r="C263" s="202"/>
      <c r="D263" s="16" t="str">
        <f>IFERROR(VLOOKUP($B263,'Додаток 3'!$A:$B,2,0),"")</f>
        <v>експлуатаційне обслуговування</v>
      </c>
      <c r="E263" s="148"/>
      <c r="F263" s="17" t="str">
        <f>IFERROR(VLOOKUP($B263,'Додаток 3'!$A:$C,3,0),"")</f>
        <v xml:space="preserve">Установка розподільної коробки (з урахуванням кріплення комплекту). </v>
      </c>
      <c r="G263" s="159" t="str">
        <f>IFERROR(VLOOKUP($B263,'Додаток 3'!$A:$D,4,0),"")</f>
        <v>шт.</v>
      </c>
      <c r="H263" s="23">
        <v>8</v>
      </c>
      <c r="I263" s="19">
        <f>VLOOKUP($B263,'Додаток 3'!$A:$E,5,0)</f>
        <v>0</v>
      </c>
      <c r="J263" s="26">
        <f t="shared" si="44"/>
        <v>0</v>
      </c>
    </row>
    <row r="264" spans="1:10" s="41" customFormat="1" ht="25.5" outlineLevel="1">
      <c r="A264" s="150" t="str">
        <f t="shared" si="43"/>
        <v>8. Ремонт вивіски, заміна світлотехніки. Габаритний розмір вивіски 15х1.75м ФОКСТРОТ (регіони)</v>
      </c>
      <c r="B264" s="142">
        <v>323</v>
      </c>
      <c r="C264" s="202"/>
      <c r="D264" s="16" t="str">
        <f>IFERROR(VLOOKUP($B264,'Додаток 3'!$A:$B,2,0),"")</f>
        <v>електротехнічні матеріали</v>
      </c>
      <c r="E264" s="148"/>
      <c r="F264" s="17" t="str">
        <f>IFERROR(VLOOKUP($B264,'Додаток 3'!$A:$C,3,0),"")</f>
        <v>Кабель ШВВП 2х0. 75</v>
      </c>
      <c r="G264" s="159" t="str">
        <f>IFERROR(VLOOKUP($B264,'Додаток 3'!$A:$D,4,0),"")</f>
        <v>метр погонний</v>
      </c>
      <c r="H264" s="23">
        <v>16</v>
      </c>
      <c r="I264" s="19">
        <f>VLOOKUP($B264,'Додаток 3'!$A:$E,5,0)</f>
        <v>0</v>
      </c>
      <c r="J264" s="26">
        <f t="shared" si="44"/>
        <v>0</v>
      </c>
    </row>
    <row r="265" spans="1:10" s="41" customFormat="1" ht="25.5" outlineLevel="1">
      <c r="A265" s="150" t="str">
        <f t="shared" si="43"/>
        <v>8. Ремонт вивіски, заміна світлотехніки. Габаритний розмір вивіски 15х1.75м ФОКСТРОТ (регіони)</v>
      </c>
      <c r="B265" s="142">
        <v>325</v>
      </c>
      <c r="C265" s="202"/>
      <c r="D265" s="16" t="str">
        <f>IFERROR(VLOOKUP($B265,'Додаток 3'!$A:$B,2,0),"")</f>
        <v>електротехнічні матеріали</v>
      </c>
      <c r="E265" s="148"/>
      <c r="F265" s="17" t="str">
        <f>IFERROR(VLOOKUP($B265,'Додаток 3'!$A:$C,3,0),"")</f>
        <v>Кабель ШВВП 2х1.5</v>
      </c>
      <c r="G265" s="159" t="str">
        <f>IFERROR(VLOOKUP($B265,'Додаток 3'!$A:$D,4,0),"")</f>
        <v>метр погонний</v>
      </c>
      <c r="H265" s="23">
        <v>32</v>
      </c>
      <c r="I265" s="19">
        <f>VLOOKUP($B265,'Додаток 3'!$A:$E,5,0)</f>
        <v>0</v>
      </c>
      <c r="J265" s="26">
        <f t="shared" si="44"/>
        <v>0</v>
      </c>
    </row>
    <row r="266" spans="1:10" s="41" customFormat="1" ht="25.5" outlineLevel="1">
      <c r="A266" s="150" t="str">
        <f t="shared" si="43"/>
        <v>8. Ремонт вивіски, заміна світлотехніки. Габаритний розмір вивіски 15х1.75м ФОКСТРОТ (регіони)</v>
      </c>
      <c r="B266" s="142">
        <v>322</v>
      </c>
      <c r="C266" s="202"/>
      <c r="D266" s="16" t="str">
        <f>IFERROR(VLOOKUP($B266,'Додаток 3'!$A:$B,2,0),"")</f>
        <v>електротехнічні матеріали</v>
      </c>
      <c r="E266" s="148"/>
      <c r="F266" s="17" t="str">
        <f>IFERROR(VLOOKUP($B266,'Додаток 3'!$A:$C,3,0),"")</f>
        <v>Кабель ПВС 3х2.5</v>
      </c>
      <c r="G266" s="159" t="str">
        <f>IFERROR(VLOOKUP($B266,'Додаток 3'!$A:$D,4,0),"")</f>
        <v>метр погонний</v>
      </c>
      <c r="H266" s="23">
        <v>10</v>
      </c>
      <c r="I266" s="19">
        <f>VLOOKUP($B266,'Додаток 3'!$A:$E,5,0)</f>
        <v>0</v>
      </c>
      <c r="J266" s="26">
        <f t="shared" si="44"/>
        <v>0</v>
      </c>
    </row>
    <row r="267" spans="1:10" s="41" customFormat="1" ht="25.5" outlineLevel="1">
      <c r="A267" s="150" t="str">
        <f t="shared" si="43"/>
        <v>8. Ремонт вивіски, заміна світлотехніки. Габаритний розмір вивіски 15х1.75м ФОКСТРОТ (регіони)</v>
      </c>
      <c r="B267" s="142">
        <v>328</v>
      </c>
      <c r="C267" s="202"/>
      <c r="D267" s="16" t="str">
        <f>IFERROR(VLOOKUP($B267,'Додаток 3'!$A:$B,2,0),"")</f>
        <v>електротехнічні матеріали</v>
      </c>
      <c r="E267" s="148"/>
      <c r="F267" s="17" t="str">
        <f>IFERROR(VLOOKUP($B267,'Додаток 3'!$A:$C,3,0),"")</f>
        <v>Металорукав 18 мм з протяжкою</v>
      </c>
      <c r="G267" s="159" t="str">
        <f>IFERROR(VLOOKUP($B267,'Додаток 3'!$A:$D,4,0),"")</f>
        <v>метр погонний</v>
      </c>
      <c r="H267" s="23">
        <v>42</v>
      </c>
      <c r="I267" s="19">
        <f>VLOOKUP($B267,'Додаток 3'!$A:$E,5,0)</f>
        <v>0</v>
      </c>
      <c r="J267" s="26">
        <f t="shared" si="44"/>
        <v>0</v>
      </c>
    </row>
    <row r="268" spans="1:10" s="41" customFormat="1" outlineLevel="1">
      <c r="A268" s="150" t="str">
        <f t="shared" si="43"/>
        <v>8. Ремонт вивіски, заміна світлотехніки. Габаритний розмір вивіски 15х1.75м ФОКСТРОТ (регіони)</v>
      </c>
      <c r="B268" s="142">
        <v>334</v>
      </c>
      <c r="C268" s="202"/>
      <c r="D268" s="16" t="str">
        <f>IFERROR(VLOOKUP($B268,'Додаток 3'!$A:$B,2,0),"")</f>
        <v>електротехнічні матеріали</v>
      </c>
      <c r="E268" s="148"/>
      <c r="F268" s="17" t="str">
        <f>IFERROR(VLOOKUP($B268,'Додаток 3'!$A:$C,3,0),"")</f>
        <v>Розподільна коробка 160х200х70 мм/IP 40</v>
      </c>
      <c r="G268" s="159" t="str">
        <f>IFERROR(VLOOKUP($B268,'Додаток 3'!$A:$D,4,0),"")</f>
        <v xml:space="preserve">шт. </v>
      </c>
      <c r="H268" s="23">
        <v>8</v>
      </c>
      <c r="I268" s="19">
        <f>VLOOKUP($B268,'Додаток 3'!$A:$E,5,0)</f>
        <v>0</v>
      </c>
      <c r="J268" s="26">
        <f t="shared" si="44"/>
        <v>0</v>
      </c>
    </row>
    <row r="269" spans="1:10" s="41" customFormat="1" outlineLevel="1">
      <c r="A269" s="150" t="str">
        <f t="shared" si="43"/>
        <v>8. Ремонт вивіски, заміна світлотехніки. Габаритний розмір вивіски 15х1.75м ФОКСТРОТ (регіони)</v>
      </c>
      <c r="B269" s="142">
        <v>335</v>
      </c>
      <c r="C269" s="202"/>
      <c r="D269" s="16" t="str">
        <f>IFERROR(VLOOKUP($B269,'Додаток 3'!$A:$B,2,0),"")</f>
        <v>електротехнічні матеріали</v>
      </c>
      <c r="E269" s="148"/>
      <c r="F269" s="17" t="str">
        <f>IFERROR(VLOOKUP($B269,'Додаток 3'!$A:$C,3,0),"")</f>
        <v>Клемна колодка Перетин 1.5 кв. мм</v>
      </c>
      <c r="G269" s="159" t="str">
        <f>IFERROR(VLOOKUP($B269,'Додаток 3'!$A:$D,4,0),"")</f>
        <v xml:space="preserve">шт. </v>
      </c>
      <c r="H269" s="23">
        <v>24</v>
      </c>
      <c r="I269" s="19">
        <f>VLOOKUP($B269,'Додаток 3'!$A:$E,5,0)</f>
        <v>0</v>
      </c>
      <c r="J269" s="26">
        <f t="shared" si="44"/>
        <v>0</v>
      </c>
    </row>
    <row r="270" spans="1:10" s="41" customFormat="1" outlineLevel="1">
      <c r="A270" s="150" t="str">
        <f t="shared" si="43"/>
        <v>8. Ремонт вивіски, заміна світлотехніки. Габаритний розмір вивіски 15х1.75м ФОКСТРОТ (регіони)</v>
      </c>
      <c r="B270" s="142">
        <v>331</v>
      </c>
      <c r="C270" s="202"/>
      <c r="D270" s="16" t="str">
        <f>IFERROR(VLOOKUP($B270,'Додаток 3'!$A:$B,2,0),"")</f>
        <v>електротехнічні матеріали</v>
      </c>
      <c r="E270" s="148"/>
      <c r="F270" s="17" t="str">
        <f>IFERROR(VLOOKUP($B270,'Додаток 3'!$A:$C,3,0),"")</f>
        <v>хомут пластиковий</v>
      </c>
      <c r="G270" s="159" t="str">
        <f>IFERROR(VLOOKUP($B270,'Додаток 3'!$A:$D,4,0),"")</f>
        <v xml:space="preserve">шт. </v>
      </c>
      <c r="H270" s="23">
        <v>50</v>
      </c>
      <c r="I270" s="19">
        <f>VLOOKUP($B270,'Додаток 3'!$A:$E,5,0)</f>
        <v>0</v>
      </c>
      <c r="J270" s="26">
        <f t="shared" si="44"/>
        <v>0</v>
      </c>
    </row>
    <row r="271" spans="1:10" s="41" customFormat="1" outlineLevel="1">
      <c r="A271" s="150" t="str">
        <f t="shared" si="43"/>
        <v>8. Ремонт вивіски, заміна світлотехніки. Габаритний розмір вивіски 15х1.75м ФОКСТРОТ (регіони)</v>
      </c>
      <c r="B271" s="142">
        <v>536</v>
      </c>
      <c r="C271" s="202" t="s">
        <v>1070</v>
      </c>
      <c r="D271" s="16" t="str">
        <f>IFERROR(VLOOKUP($B271,'Додаток 3'!$A:$B,2,0),"")</f>
        <v>Автовишка</v>
      </c>
      <c r="E271" s="145"/>
      <c r="F271" s="17" t="str">
        <f>IFERROR(VLOOKUP($B271,'Додаток 3'!$A:$C,3,0),"")</f>
        <v>Оренда Автовишки. Висота підйому люльки макс, 18 м.</v>
      </c>
      <c r="G271" s="159" t="str">
        <f>IFERROR(VLOOKUP($B271,'Додаток 3'!$A:$D,4,0),"")</f>
        <v>зміна</v>
      </c>
      <c r="H271" s="23">
        <v>1</v>
      </c>
      <c r="I271" s="19">
        <f>VLOOKUP($B271,'Додаток 3'!$A:$E,5,0)</f>
        <v>0</v>
      </c>
      <c r="J271" s="26">
        <f t="shared" si="44"/>
        <v>0</v>
      </c>
    </row>
    <row r="272" spans="1:10" s="41" customFormat="1" ht="33.75" outlineLevel="1">
      <c r="A272" s="150" t="str">
        <f t="shared" si="43"/>
        <v>8. Ремонт вивіски, заміна світлотехніки. Габаритний розмір вивіски 15х1.75м ФОКСТРОТ (регіони)</v>
      </c>
      <c r="B272" s="142">
        <v>574</v>
      </c>
      <c r="C272" s="202"/>
      <c r="D272" s="16" t="str">
        <f>IFERROR(VLOOKUP($B272,'Додаток 3'!$A:$B,2,0),"")</f>
        <v>Адресна доставка продукції або витратних матеріалів</v>
      </c>
      <c r="E272" s="145"/>
      <c r="F272" s="17" t="str">
        <f>IFERROR(VLOOKUP($B272,'Додаток 3'!$A:$C,3,0),"")</f>
        <v>Вартість доставки продукції оплачується відповідно до товарно-транспортної накладної ліцензованого перевізника. При використанні в проекті вантажного службового автотранспорту, вартість доставки вантажу допустимого для перевезень в габаритах службового автотранспорту, додатково оплачуватися не буде.</v>
      </c>
      <c r="G272" s="159" t="str">
        <f>IFERROR(VLOOKUP($B272,'Додаток 3'!$A:$D,4,0),"")</f>
        <v>послуга</v>
      </c>
      <c r="H272" s="18">
        <v>1</v>
      </c>
      <c r="I272" s="25">
        <v>500</v>
      </c>
      <c r="J272" s="26">
        <f>IF(I271&gt;0,H272*I272,0)</f>
        <v>0</v>
      </c>
    </row>
    <row r="273" spans="1:10" s="41" customFormat="1" ht="33.75" outlineLevel="1">
      <c r="A273" s="150" t="str">
        <f t="shared" si="43"/>
        <v>8. Ремонт вивіски, заміна світлотехніки. Габаритний розмір вивіски 15х1.75м ФОКСТРОТ (регіони)</v>
      </c>
      <c r="B273" s="142">
        <v>545</v>
      </c>
      <c r="C273" s="202"/>
      <c r="D273" s="16" t="str">
        <f>IFERROR(VLOOKUP($B273,'Додаток 3'!$A:$B,2,0),"")</f>
        <v>Транспортні витрати громадським міжміським транспортом</v>
      </c>
      <c r="E273" s="149"/>
      <c r="F273" s="17" t="str">
        <f>IFERROR(VLOOKUP($B273,'Додаток 3'!$A:$C,3,0),"")</f>
        <v>Вказати максимальну вартість проїзду громадським міжміським транспортом в межах України одного фахівця Підрядника на об'єкт Замовника в грн. з ПДВ. Вартість проїзду може бути переглянута в разі подорожчання вартості проїзду підтвердженого офіційним листом від компанії перевізника.</v>
      </c>
      <c r="G273" s="159" t="str">
        <f>IFERROR(VLOOKUP($B273,'Додаток 3'!$A:$D,4,0),"")</f>
        <v>шт.</v>
      </c>
      <c r="H273" s="18">
        <v>4</v>
      </c>
      <c r="I273" s="19">
        <f>VLOOKUP($B273,'Додаток 3'!$A:$E,5,0)</f>
        <v>0</v>
      </c>
      <c r="J273" s="26">
        <f t="shared" si="44"/>
        <v>0</v>
      </c>
    </row>
    <row r="274" spans="1:10" s="41" customFormat="1">
      <c r="A274" s="150" t="str">
        <f t="shared" si="43"/>
        <v>8. Ремонт вивіски, заміна світлотехніки. Габаритний розмір вивіски 15х1.75м ФОКСТРОТ (регіони)</v>
      </c>
      <c r="B274" s="35"/>
      <c r="C274" s="54"/>
      <c r="F274" s="45"/>
      <c r="G274" s="46"/>
      <c r="H274" s="46"/>
      <c r="I274" s="30" t="s">
        <v>983</v>
      </c>
      <c r="J274" s="31">
        <f>SUM(J259:J273)</f>
        <v>0</v>
      </c>
    </row>
    <row r="275" spans="1:10" s="41" customFormat="1">
      <c r="A275" s="150" t="str">
        <f>D$275</f>
        <v>9. Ремонт заміна прожекторів (місто дислокації компанії виконавця)</v>
      </c>
      <c r="B275" s="154"/>
      <c r="C275" s="155"/>
      <c r="D275" s="156" t="s">
        <v>758</v>
      </c>
      <c r="E275" s="157"/>
      <c r="F275" s="165"/>
      <c r="G275" s="156"/>
      <c r="H275" s="156"/>
      <c r="I275" s="158"/>
      <c r="J275" s="158"/>
    </row>
    <row r="276" spans="1:10" s="41" customFormat="1" outlineLevel="1">
      <c r="A276" s="150" t="str">
        <f t="shared" ref="A276:A280" si="45">D$275</f>
        <v>9. Ремонт заміна прожекторів (місто дислокації компанії виконавця)</v>
      </c>
      <c r="B276" s="142">
        <v>310</v>
      </c>
      <c r="C276" s="202" t="s">
        <v>1063</v>
      </c>
      <c r="D276" s="16" t="str">
        <f>IFERROR(VLOOKUP($B276,'Додаток 3'!$A:$B,2,0),"")</f>
        <v xml:space="preserve">Прожектор світлодіодний вуличний </v>
      </c>
      <c r="E276" s="145"/>
      <c r="F276" s="17" t="str">
        <f>IFERROR(VLOOKUP($B276,'Додаток 3'!$A:$C,3,0),"")</f>
        <v>Споживана потужність 20 Вт/IP65/Вхідна напруга 175-265 В/1600 Лм; ELF SLIM</v>
      </c>
      <c r="G276" s="159" t="str">
        <f>IFERROR(VLOOKUP($B276,'Додаток 3'!$A:$D,4,0),"")</f>
        <v xml:space="preserve">шт. </v>
      </c>
      <c r="H276" s="47">
        <v>6</v>
      </c>
      <c r="I276" s="19">
        <f>VLOOKUP($B276,'Додаток 3'!$A:$E,5,0)</f>
        <v>0</v>
      </c>
      <c r="J276" s="26">
        <f>H276*I276</f>
        <v>0</v>
      </c>
    </row>
    <row r="277" spans="1:10" s="41" customFormat="1" outlineLevel="1">
      <c r="A277" s="150" t="str">
        <f t="shared" si="45"/>
        <v>9. Ремонт заміна прожекторів (місто дислокації компанії виконавця)</v>
      </c>
      <c r="B277" s="142">
        <v>562</v>
      </c>
      <c r="C277" s="202"/>
      <c r="D277" s="16" t="str">
        <f>IFERROR(VLOOKUP($B277,'Додаток 3'!$A:$B,2,0),"")</f>
        <v>експлуатаційне обслуговування</v>
      </c>
      <c r="E277" s="145"/>
      <c r="F277" s="17" t="str">
        <f>IFERROR(VLOOKUP($B277,'Додаток 3'!$A:$C,3,0),"")</f>
        <v>Заміна прожектора з урахуванням мінімально необхідних комплектуючих (дроти, клемники)</v>
      </c>
      <c r="G277" s="159" t="str">
        <f>IFERROR(VLOOKUP($B277,'Додаток 3'!$A:$D,4,0),"")</f>
        <v>шт.</v>
      </c>
      <c r="H277" s="47">
        <v>6</v>
      </c>
      <c r="I277" s="19">
        <f>VLOOKUP($B277,'Додаток 3'!$A:$E,5,0)</f>
        <v>0</v>
      </c>
      <c r="J277" s="26">
        <f>H277*I277</f>
        <v>0</v>
      </c>
    </row>
    <row r="278" spans="1:10" s="41" customFormat="1" outlineLevel="1">
      <c r="A278" s="150" t="str">
        <f t="shared" si="45"/>
        <v>9. Ремонт заміна прожекторів (місто дислокації компанії виконавця)</v>
      </c>
      <c r="B278" s="142">
        <v>538</v>
      </c>
      <c r="C278" s="202" t="s">
        <v>1070</v>
      </c>
      <c r="D278" s="16" t="str">
        <f>IFERROR(VLOOKUP($B278,'Додаток 3'!$A:$B,2,0),"")</f>
        <v>Автовишка</v>
      </c>
      <c r="E278" s="145"/>
      <c r="F278" s="17" t="str">
        <f>IFERROR(VLOOKUP($B278,'Додаток 3'!$A:$C,3,0),"")</f>
        <v>Оренда Автовишки. Висота підйому люльки макс, 15 м. Вартість за пів зміни</v>
      </c>
      <c r="G278" s="159" t="str">
        <f>IFERROR(VLOOKUP($B278,'Додаток 3'!$A:$D,4,0),"")</f>
        <v>0,5 зміни</v>
      </c>
      <c r="H278" s="18">
        <v>1</v>
      </c>
      <c r="I278" s="19">
        <f>VLOOKUP($B278,'Додаток 3'!$A:$E,5,0)</f>
        <v>0</v>
      </c>
      <c r="J278" s="26">
        <f>H278*I278</f>
        <v>0</v>
      </c>
    </row>
    <row r="279" spans="1:10" s="41" customFormat="1" ht="25.5" outlineLevel="1">
      <c r="A279" s="150" t="str">
        <f t="shared" si="45"/>
        <v>9. Ремонт заміна прожекторів (місто дислокації компанії виконавця)</v>
      </c>
      <c r="B279" s="142">
        <v>550</v>
      </c>
      <c r="C279" s="202"/>
      <c r="D279" s="16" t="str">
        <f>IFERROR(VLOOKUP($B279,'Додаток 3'!$A:$B,2,0),"")</f>
        <v xml:space="preserve">Виїзд на об'єкт в місті дислокації підрядної організації (монтаж/заміри/експертиза). </v>
      </c>
      <c r="E279" s="145"/>
      <c r="F279" s="17" t="str">
        <f>IFERROR(VLOOKUP($B279,'Додаток 3'!$A:$C,3,0),"")</f>
        <v>Виїзд на об'єкт монтажної бригади (легковий автотранспорт)</v>
      </c>
      <c r="G279" s="159" t="str">
        <f>IFERROR(VLOOKUP($B279,'Додаток 3'!$A:$D,4,0),"")</f>
        <v>послуга</v>
      </c>
      <c r="H279" s="39">
        <v>1</v>
      </c>
      <c r="I279" s="19">
        <f>VLOOKUP($B279,'Додаток 3'!$A:$E,5,0)</f>
        <v>0</v>
      </c>
      <c r="J279" s="26">
        <f>H279*I279</f>
        <v>0</v>
      </c>
    </row>
    <row r="280" spans="1:10" s="41" customFormat="1">
      <c r="A280" s="150" t="str">
        <f t="shared" si="45"/>
        <v>9. Ремонт заміна прожекторів (місто дислокації компанії виконавця)</v>
      </c>
      <c r="B280" s="48"/>
      <c r="C280" s="54"/>
      <c r="D280" s="49"/>
      <c r="F280" s="45"/>
      <c r="G280" s="46"/>
      <c r="H280" s="46"/>
      <c r="I280" s="30" t="s">
        <v>983</v>
      </c>
      <c r="J280" s="31">
        <f>SUM(J276:J279)</f>
        <v>0</v>
      </c>
    </row>
  </sheetData>
  <sheetProtection algorithmName="SHA-512" hashValue="74+6mcaf8JArL01s1fl6DqxNXIa81P+XAve96y/W/q4muuhO0RdIV+OoeDdw85XgDKJG/sM7SOSI1P25klvNSQ==" saltValue="cXy/SEMpXDEbXQ7bNbS/DA==" spinCount="100000" sheet="1" formatCells="0" formatColumns="0" formatRows="0" autoFilter="0" pivotTables="0"/>
  <autoFilter ref="A3:J280"/>
  <mergeCells count="58">
    <mergeCell ref="I2:J2"/>
    <mergeCell ref="C248:C250"/>
    <mergeCell ref="C242:C247"/>
    <mergeCell ref="C253:C254"/>
    <mergeCell ref="C255:C256"/>
    <mergeCell ref="C66:C71"/>
    <mergeCell ref="C91:C93"/>
    <mergeCell ref="C94:C95"/>
    <mergeCell ref="C96:C100"/>
    <mergeCell ref="C75:C77"/>
    <mergeCell ref="C50:C63"/>
    <mergeCell ref="C72:C74"/>
    <mergeCell ref="C80:C90"/>
    <mergeCell ref="C235:C238"/>
    <mergeCell ref="C232:C234"/>
    <mergeCell ref="C226:C229"/>
    <mergeCell ref="C271:C273"/>
    <mergeCell ref="C259:C270"/>
    <mergeCell ref="C276:C277"/>
    <mergeCell ref="C278:C279"/>
    <mergeCell ref="C5:C8"/>
    <mergeCell ref="C9:C12"/>
    <mergeCell ref="C13:C16"/>
    <mergeCell ref="C29:C31"/>
    <mergeCell ref="C32:C34"/>
    <mergeCell ref="C35:C36"/>
    <mergeCell ref="C78:C79"/>
    <mergeCell ref="C101:C102"/>
    <mergeCell ref="C19:C28"/>
    <mergeCell ref="C103:C107"/>
    <mergeCell ref="C37:C49"/>
    <mergeCell ref="C64:C65"/>
    <mergeCell ref="C210:C212"/>
    <mergeCell ref="C213:C215"/>
    <mergeCell ref="C216:C221"/>
    <mergeCell ref="C223:C225"/>
    <mergeCell ref="C135:C136"/>
    <mergeCell ref="C137:C149"/>
    <mergeCell ref="C150:C163"/>
    <mergeCell ref="C164:C165"/>
    <mergeCell ref="C166:C171"/>
    <mergeCell ref="C172:C174"/>
    <mergeCell ref="C175:C177"/>
    <mergeCell ref="C178:C179"/>
    <mergeCell ref="C203:C207"/>
    <mergeCell ref="C180:C190"/>
    <mergeCell ref="C191:C193"/>
    <mergeCell ref="C194:C195"/>
    <mergeCell ref="C119:C124"/>
    <mergeCell ref="C110:C111"/>
    <mergeCell ref="C112:C113"/>
    <mergeCell ref="C114:C115"/>
    <mergeCell ref="C116:C118"/>
    <mergeCell ref="C196:C200"/>
    <mergeCell ref="C201:C202"/>
    <mergeCell ref="C132:C134"/>
    <mergeCell ref="C127:C128"/>
    <mergeCell ref="C129:C131"/>
  </mergeCells>
  <conditionalFormatting sqref="D280 B239:B240 B208 B125 B108 F4:J4 B4 D108:H108 D239:H240 D125:H125 D208:H208 D230:H230 B250:B251 B273:B274 H249 H272 E210:E229 H250:J250 H242:J248 H253:J256 H259:J271 H273:J273 F280:H280 H276:J279 H210:H229 F251:H251 J251 F257:H257 J257 F274:H274 J274 J280 B210:B230 B242:B248 B253:B257 B259:B271 B276:B280">
    <cfRule type="cellIs" dxfId="23" priority="50" operator="equal">
      <formula>0</formula>
    </cfRule>
  </conditionalFormatting>
  <conditionalFormatting sqref="D4">
    <cfRule type="cellIs" dxfId="22" priority="35" operator="equal">
      <formula>0</formula>
    </cfRule>
  </conditionalFormatting>
  <conditionalFormatting sqref="J272">
    <cfRule type="cellIs" dxfId="21" priority="18" operator="equal">
      <formula>0</formula>
    </cfRule>
  </conditionalFormatting>
  <conditionalFormatting sqref="J249">
    <cfRule type="cellIs" dxfId="20" priority="19" operator="equal">
      <formula>0</formula>
    </cfRule>
  </conditionalFormatting>
  <conditionalFormatting sqref="C108 C239:C240 C210 C125 C208 C230 C226 C222:C223 C216 C213">
    <cfRule type="cellIs" dxfId="19" priority="22" operator="equal">
      <formula>0</formula>
    </cfRule>
  </conditionalFormatting>
  <conditionalFormatting sqref="J103">
    <cfRule type="cellIs" dxfId="18" priority="26" operator="equal">
      <formula>0</formula>
    </cfRule>
  </conditionalFormatting>
  <conditionalFormatting sqref="J236">
    <cfRule type="cellIs" dxfId="17" priority="20" operator="equal">
      <formula>0</formula>
    </cfRule>
  </conditionalFormatting>
  <conditionalFormatting sqref="J203">
    <cfRule type="cellIs" dxfId="16" priority="17" operator="equal">
      <formula>0</formula>
    </cfRule>
  </conditionalFormatting>
  <conditionalFormatting sqref="F109:J109 B109">
    <cfRule type="cellIs" dxfId="15" priority="16" operator="equal">
      <formula>0</formula>
    </cfRule>
  </conditionalFormatting>
  <conditionalFormatting sqref="D109">
    <cfRule type="cellIs" dxfId="14" priority="15" operator="equal">
      <formula>0</formula>
    </cfRule>
  </conditionalFormatting>
  <conditionalFormatting sqref="F126:J126 B126">
    <cfRule type="cellIs" dxfId="13" priority="14" operator="equal">
      <formula>0</formula>
    </cfRule>
  </conditionalFormatting>
  <conditionalFormatting sqref="D126">
    <cfRule type="cellIs" dxfId="12" priority="13" operator="equal">
      <formula>0</formula>
    </cfRule>
  </conditionalFormatting>
  <conditionalFormatting sqref="F209:J209 B209">
    <cfRule type="cellIs" dxfId="11" priority="12" operator="equal">
      <formula>0</formula>
    </cfRule>
  </conditionalFormatting>
  <conditionalFormatting sqref="D209">
    <cfRule type="cellIs" dxfId="10" priority="11" operator="equal">
      <formula>0</formula>
    </cfRule>
  </conditionalFormatting>
  <conditionalFormatting sqref="F231:J231 B231">
    <cfRule type="cellIs" dxfId="9" priority="10" operator="equal">
      <formula>0</formula>
    </cfRule>
  </conditionalFormatting>
  <conditionalFormatting sqref="D231">
    <cfRule type="cellIs" dxfId="8" priority="9" operator="equal">
      <formula>0</formula>
    </cfRule>
  </conditionalFormatting>
  <conditionalFormatting sqref="F241:J241 B241">
    <cfRule type="cellIs" dxfId="7" priority="8" operator="equal">
      <formula>0</formula>
    </cfRule>
  </conditionalFormatting>
  <conditionalFormatting sqref="D241">
    <cfRule type="cellIs" dxfId="6" priority="7" operator="equal">
      <formula>0</formula>
    </cfRule>
  </conditionalFormatting>
  <conditionalFormatting sqref="F252:J252 B252">
    <cfRule type="cellIs" dxfId="5" priority="6" operator="equal">
      <formula>0</formula>
    </cfRule>
  </conditionalFormatting>
  <conditionalFormatting sqref="D252">
    <cfRule type="cellIs" dxfId="4" priority="5" operator="equal">
      <formula>0</formula>
    </cfRule>
  </conditionalFormatting>
  <conditionalFormatting sqref="F258:J258 B258">
    <cfRule type="cellIs" dxfId="3" priority="4" operator="equal">
      <formula>0</formula>
    </cfRule>
  </conditionalFormatting>
  <conditionalFormatting sqref="D258">
    <cfRule type="cellIs" dxfId="2" priority="3" operator="equal">
      <formula>0</formula>
    </cfRule>
  </conditionalFormatting>
  <conditionalFormatting sqref="F275:J275 B275">
    <cfRule type="cellIs" dxfId="1" priority="2" operator="equal">
      <formula>0</formula>
    </cfRule>
  </conditionalFormatting>
  <conditionalFormatting sqref="D275">
    <cfRule type="cellIs" dxfId="0" priority="1" operator="equal">
      <formula>0</formula>
    </cfRule>
  </conditionalFormatting>
  <pageMargins left="0.39370078740157483" right="0.39370078740157483" top="0.39370078740157483" bottom="0.39370078740157483" header="0.19685039370078741" footer="0.19685039370078741"/>
  <pageSetup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Документація</vt:lpstr>
      <vt:lpstr>Додаток 1</vt:lpstr>
      <vt:lpstr>Додаток 2</vt:lpstr>
      <vt:lpstr>Додаток 3</vt:lpstr>
      <vt:lpstr>Додаток 4</vt:lpstr>
      <vt:lpstr>'Додаток 1'!Заголовки_для_печати</vt:lpstr>
      <vt:lpstr>'Додаток 2'!Заголовки_для_печати</vt:lpstr>
      <vt:lpstr>'Додаток 3'!Заголовки_для_печати</vt:lpstr>
      <vt:lpstr>'Додаток 4'!Заголовки_для_печати</vt:lpstr>
      <vt:lpstr>'Додаток 1'!Область_печати</vt:lpstr>
      <vt:lpstr>'Додаток 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2021-07-22T10:53:40Z</dcterms:modified>
</cp:coreProperties>
</file>