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 defaultThemeVersion="124226"/>
  <xr:revisionPtr revIDLastSave="0" documentId="13_ncr:1_{DDB3A86B-A9DD-415A-B578-7DE1C6798262}" xr6:coauthVersionLast="36" xr6:coauthVersionMax="36" xr10:uidLastSave="{00000000-0000-0000-0000-000000000000}"/>
  <bookViews>
    <workbookView xWindow="15" yWindow="15" windowWidth="10050" windowHeight="13965" tabRatio="739" xr2:uid="{00000000-000D-0000-FFFF-FFFF00000000}"/>
  </bookViews>
  <sheets>
    <sheet name="Документація" sheetId="10" r:id="rId1"/>
    <sheet name="Додаток 1" sheetId="8" r:id="rId2"/>
    <sheet name="Додаток 2" sheetId="9" r:id="rId3"/>
  </sheets>
  <definedNames>
    <definedName name="_xlnm._FilterDatabase" localSheetId="1" hidden="1">'Додаток 1'!$A$27:$H$52</definedName>
    <definedName name="_xlnm._FilterDatabase" localSheetId="2" hidden="1">'Додаток 2'!$A$3:$C$71</definedName>
    <definedName name="_xlnm.Print_Titles" localSheetId="1">'Додаток 1'!$26:$27</definedName>
    <definedName name="_xlnm.Print_Area" localSheetId="1">'Додаток 1'!$A$1:$M$52</definedName>
    <definedName name="_xlnm.Print_Area" localSheetId="0">Документація!#REF!</definedName>
  </definedNames>
  <calcPr calcId="191029"/>
</workbook>
</file>

<file path=xl/calcChain.xml><?xml version="1.0" encoding="utf-8"?>
<calcChain xmlns="http://schemas.openxmlformats.org/spreadsheetml/2006/main">
  <c r="M50" i="8" l="1"/>
  <c r="M51" i="8"/>
  <c r="H51" i="8"/>
  <c r="G51" i="8"/>
  <c r="F51" i="8"/>
  <c r="E51" i="8"/>
  <c r="F50" i="8"/>
  <c r="E50" i="8"/>
  <c r="F49" i="8"/>
  <c r="E49" i="8"/>
  <c r="F48" i="8"/>
  <c r="E48" i="8"/>
  <c r="E47" i="8"/>
  <c r="H46" i="8"/>
  <c r="G46" i="8"/>
  <c r="F46" i="8"/>
  <c r="E46" i="8"/>
  <c r="F45" i="8"/>
  <c r="E45" i="8"/>
  <c r="H44" i="8"/>
  <c r="G44" i="8"/>
  <c r="F44" i="8"/>
  <c r="E44" i="8"/>
  <c r="F43" i="8"/>
  <c r="E43" i="8"/>
  <c r="F42" i="8"/>
  <c r="E42" i="8"/>
  <c r="F41" i="8"/>
  <c r="E41" i="8"/>
  <c r="H36" i="8"/>
  <c r="G36" i="8"/>
  <c r="F36" i="8"/>
  <c r="E36" i="8"/>
  <c r="H35" i="8"/>
  <c r="G35" i="8"/>
  <c r="F35" i="8"/>
  <c r="E35" i="8"/>
  <c r="G34" i="8"/>
  <c r="F34" i="8"/>
  <c r="E34" i="8"/>
  <c r="F33" i="8"/>
  <c r="E33" i="8"/>
  <c r="G32" i="8"/>
  <c r="F32" i="8"/>
  <c r="E32" i="8"/>
  <c r="H31" i="8"/>
  <c r="G31" i="8"/>
  <c r="F31" i="8"/>
  <c r="E31" i="8"/>
  <c r="M29" i="8" l="1"/>
  <c r="M30" i="8"/>
  <c r="M34" i="8"/>
  <c r="M37" i="8"/>
  <c r="M38" i="8"/>
  <c r="M39" i="8"/>
  <c r="M40" i="8"/>
  <c r="M28" i="8"/>
  <c r="M49" i="8"/>
  <c r="M48" i="8"/>
  <c r="M47" i="8"/>
  <c r="M46" i="8"/>
  <c r="M45" i="8"/>
  <c r="M43" i="8"/>
  <c r="M42" i="8"/>
  <c r="M41" i="8"/>
  <c r="M36" i="8"/>
  <c r="M35" i="8"/>
  <c r="M33" i="8"/>
  <c r="M32" i="8"/>
  <c r="M31" i="8"/>
  <c r="M44" i="8" l="1"/>
  <c r="I52" i="8" s="1"/>
  <c r="A2" i="9"/>
  <c r="A2" i="8"/>
  <c r="N1" i="8" l="1"/>
  <c r="N2" i="8"/>
  <c r="B1" i="8"/>
</calcChain>
</file>

<file path=xl/sharedStrings.xml><?xml version="1.0" encoding="utf-8"?>
<sst xmlns="http://schemas.openxmlformats.org/spreadsheetml/2006/main" count="285" uniqueCount="202">
  <si>
    <t>Одиниця виміру</t>
  </si>
  <si>
    <t>проект</t>
  </si>
  <si>
    <t>Реалізація та супровід проекту</t>
  </si>
  <si>
    <t>Розробка промо бренд-зон, фотозон тощо</t>
  </si>
  <si>
    <t>людино-година</t>
  </si>
  <si>
    <t xml:space="preserve">Ді-джей </t>
  </si>
  <si>
    <t>Фотограф</t>
  </si>
  <si>
    <t>доба</t>
  </si>
  <si>
    <t>1 м погонний</t>
  </si>
  <si>
    <t>1 шт</t>
  </si>
  <si>
    <t>Житомир</t>
  </si>
  <si>
    <t>Коростень</t>
  </si>
  <si>
    <t>Мукачево</t>
  </si>
  <si>
    <t>Ужгород</t>
  </si>
  <si>
    <t>Хуст</t>
  </si>
  <si>
    <t>Калуш</t>
  </si>
  <si>
    <t>Миргород</t>
  </si>
  <si>
    <t>Полтава</t>
  </si>
  <si>
    <t>Шостка</t>
  </si>
  <si>
    <t>Покров</t>
  </si>
  <si>
    <t>Червоноград</t>
  </si>
  <si>
    <t>Ковель</t>
  </si>
  <si>
    <t>Павлоград</t>
  </si>
  <si>
    <t>Прилуки</t>
  </si>
  <si>
    <t>Вараш</t>
  </si>
  <si>
    <t>Конотоп</t>
  </si>
  <si>
    <t>Умань</t>
  </si>
  <si>
    <t>Перелік робіт</t>
  </si>
  <si>
    <t>Вимоги до персоналу та технічні вимоги до обладнання</t>
  </si>
  <si>
    <t>Річний об'єм в одиницях виміру в залежності від категорії міста</t>
  </si>
  <si>
    <t>Категорія 1</t>
  </si>
  <si>
    <t>Категорія 2</t>
  </si>
  <si>
    <t>Категорія 3</t>
  </si>
  <si>
    <t>Категорія 4</t>
  </si>
  <si>
    <t>Розробка сценарію проекту за брифом Замовника</t>
  </si>
  <si>
    <t>Місто</t>
  </si>
  <si>
    <t>Категорія</t>
  </si>
  <si>
    <t>Вінниця</t>
  </si>
  <si>
    <t>Дніпро</t>
  </si>
  <si>
    <t>Кам'янське</t>
  </si>
  <si>
    <t>Новомосковськ</t>
  </si>
  <si>
    <t>Бердичів</t>
  </si>
  <si>
    <t>Запоріжжя</t>
  </si>
  <si>
    <t>Івано-Франківськ</t>
  </si>
  <si>
    <t>Надвірна</t>
  </si>
  <si>
    <t>Київ</t>
  </si>
  <si>
    <t>Бориспіль</t>
  </si>
  <si>
    <t>Ірпінь</t>
  </si>
  <si>
    <t>Обухів</t>
  </si>
  <si>
    <t>Фастів</t>
  </si>
  <si>
    <t>Лубни</t>
  </si>
  <si>
    <t>Кропивницький</t>
  </si>
  <si>
    <t>Львів</t>
  </si>
  <si>
    <t>Дрогобич</t>
  </si>
  <si>
    <t>Стрий</t>
  </si>
  <si>
    <t>Луцьк</t>
  </si>
  <si>
    <t>Вознесенськ</t>
  </si>
  <si>
    <t>Миколаїв</t>
  </si>
  <si>
    <t>Южноукраїнськ</t>
  </si>
  <si>
    <t>Нікополь</t>
  </si>
  <si>
    <t>Одеса</t>
  </si>
  <si>
    <t>Ізмаїл</t>
  </si>
  <si>
    <t>Ніжин</t>
  </si>
  <si>
    <t>Рівне</t>
  </si>
  <si>
    <t>Нетішин</t>
  </si>
  <si>
    <t>Суми</t>
  </si>
  <si>
    <t>Тернопіль</t>
  </si>
  <si>
    <t>Харків</t>
  </si>
  <si>
    <t>Хмельницький</t>
  </si>
  <si>
    <t>Шепетівка</t>
  </si>
  <si>
    <t>Чернівці</t>
  </si>
  <si>
    <t>Кам'янець-Подільський</t>
  </si>
  <si>
    <t>Черкаси</t>
  </si>
  <si>
    <t>Южне</t>
  </si>
  <si>
    <t>Вишневе</t>
  </si>
  <si>
    <t>Буча</t>
  </si>
  <si>
    <t>Надає якісні оброблені фото по івенту 20-40 фото на годину роботи в залежності від івенту</t>
  </si>
  <si>
    <t>Підтвердити наявність відповідного обладнання, власної матеріально-технічної бази та наявність необхідної кількості працівників відповідної кваліфікації</t>
  </si>
  <si>
    <t>Вартість послуг має бути єдиною як для робочих днів, так і для вихідних, святкових. Вартість послуг не повинна залежати від погодних умов. Підтвердити</t>
  </si>
  <si>
    <t>Підтвердити готовність до нестандартних завдань, роботі в позаурочний час та святкові дні</t>
  </si>
  <si>
    <t>Підтвердити можливість дотримання всіх вимог Замовника до персоналу та технічні вимоги до обладнання, що вказані нижче</t>
  </si>
  <si>
    <t>Умови оплати: безготівкова 100% оплата не пізніше 10 календарних днів після підписання акту виконаних робіт і надання всіх бухгалтерських документів (рахунок-фактура, видаткова накладна, зареєстрована податкова накладна та фото-звіт про виконані роботи). Підтвердити</t>
  </si>
  <si>
    <t>Супервайзери (включно транспорт та зв'язок)</t>
  </si>
  <si>
    <t xml:space="preserve">Аніматор в костюмі, який контактує з аудиторією, активний, веселий в чистому костюмі. </t>
  </si>
  <si>
    <t>Оренда Комплекту світлових динамічних приладів (265 Вт)</t>
  </si>
  <si>
    <t>професійний ді-джей, що створює та грає власні музичні композиції</t>
  </si>
  <si>
    <t>Відповідає за:
- вчасний вихід персоналу на місце;
- відповідність персоналу вимогам;
- якість роботи персоналу під час івенту.</t>
  </si>
  <si>
    <t>Ідеї та візуалізація по брифу Замовника</t>
  </si>
  <si>
    <t>Підтвердити можливість надання фотозвітів протягом 3-х робочих днів з моменту проведення BTL-активностей</t>
  </si>
  <si>
    <t>Підтвердити відсутність діючих контрактів з конкурентами компанії "Фокстрот" та, у разі перемоги у даному тендері, відмову від таких контрактів упродовж співпраці з компанією "Фокстрот"</t>
  </si>
  <si>
    <t>1. Надання Замовнику в 10-денний строк з моменту отримання брифу мінімум 3-х варіантів рішення;
2. Доробка та надання детального сценарію з таймінгом та бюджетом в 3-х денний термін після погодження концепції;
3. Всі пропозиції мають бути можливі до реалізації в задані строки;
4. Внесення зауважень Замовником в 2-денний термін з моменту отримання.</t>
  </si>
  <si>
    <t xml:space="preserve">Після погодження сценарію та бюджету Підрядник на 100% реалізує та супроводжує проект:
1. Веде проект івент менеджер від Підрядника, напряму взаємодіє з відповідальним менеджером Замовника;
2. Надає Замовнику таймінг реалізації;
3. Погоджує персонал;
4. Реалізує технічні рішення;
5. Проводить репетиції, інструктаж, пише тексти для персоналу. Це все погоджується з Замовником;
6. Оперативно вирішує проблемні ситуації під час заходу;
7. Надає Замовнику повний звіт по факту заходу (кількість персоналу, людино-години, якість роботи, фотозвіт тощо). </t>
  </si>
  <si>
    <t>Повітряна куля 12 дюймів на паличці (з логотипом 15*10 см в два кольори)</t>
  </si>
  <si>
    <t>Кременчук</t>
  </si>
  <si>
    <t>Кривий Ріг</t>
  </si>
  <si>
    <t xml:space="preserve">
Біла Церква</t>
  </si>
  <si>
    <t>Подольск</t>
  </si>
  <si>
    <t>Чорноморськ</t>
  </si>
  <si>
    <t>№ пп</t>
  </si>
  <si>
    <t>Назва компанії (як у статуті)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</si>
  <si>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</si>
  <si>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</si>
  <si>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</si>
  <si>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</si>
  <si>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</si>
  <si>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>Телефон і факс компанії</t>
  </si>
  <si>
    <t xml:space="preserve">Контактна особа </t>
  </si>
  <si>
    <t>Телефон контактної особи</t>
  </si>
  <si>
    <t>Електронна адреса контактної особи</t>
  </si>
  <si>
    <t>Офіційний сайт компанії Учасника (за наявності)</t>
  </si>
  <si>
    <t>Платник ПДВ так / ні (№ свідоцтва платника ПДВ)</t>
  </si>
  <si>
    <t>ІПН</t>
  </si>
  <si>
    <t>Код ЄДРПОУ</t>
  </si>
  <si>
    <t>Основні клієнти (перерахувати декілька)</t>
  </si>
  <si>
    <t>№ п/п</t>
  </si>
  <si>
    <t>Вартість закупівлі, грн. з ПДВ</t>
  </si>
  <si>
    <t>Самбір</t>
  </si>
  <si>
    <t>Додаток 2. Географія проведення BTL-активностей по містах України</t>
  </si>
  <si>
    <t>Документація процедури закупівлі</t>
  </si>
  <si>
    <t>1. Предмет закупівлі</t>
  </si>
  <si>
    <t>2. Замовник</t>
  </si>
  <si>
    <t>ГРУПА КОМПАНІЙ ФОКСТРОТ</t>
  </si>
  <si>
    <t>Будь-які питання стосовно процедури закупівлі прохання надсилати на адресу Тендерного комітету:</t>
  </si>
  <si>
    <t>tender-GKF@foxtrot.kiev.ua</t>
  </si>
  <si>
    <t>3. Зміст та вимоги до оформлення пропозиції Учасника</t>
  </si>
  <si>
    <t>Пропозиція Учасника подається на адресу:</t>
  </si>
  <si>
    <t>Склад пропозиції Учасника:</t>
  </si>
  <si>
    <t>- Комерційна пропозиція (Додаток 1) у форматі Excel.</t>
  </si>
  <si>
    <t>- Сканкопія комерційної пропозиції у форматі Додатку 1, завірена підписом керівника та печаткою.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</si>
  <si>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</si>
  <si>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</si>
  <si>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4. Дата подання пропозиції та строк її дії</t>
  </si>
  <si>
    <t>Публічне розкриття пропозицій не проводиться.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</si>
  <si>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</si>
  <si>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5. Кваліфікаційні критерії до Учасників</t>
  </si>
  <si>
    <t>До участі в процедурі закупівлі приймаються пропозиції від Учасників, які відповідають наступним вимогам:</t>
  </si>
  <si>
    <t>1. Зареєстровані на території України.</t>
  </si>
  <si>
    <t>2. Мають необхідне обладнання, кваліфікований персонал та досвід в даному напрямку не менше 3 років.</t>
  </si>
  <si>
    <t xml:space="preserve">6. Критерії оцінки пропозицій Учасників </t>
  </si>
  <si>
    <t>Критеріями вибору переможця є:
- відповідність вимогам щодо предмету закупівлі;
- мінімальна вартість пропозиції.</t>
  </si>
  <si>
    <t>7. Переговори з Учасником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</si>
  <si>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</si>
  <si>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8. Відхилення пропозиції Учасника</t>
  </si>
  <si>
    <t>Замовник відхиляє пропозицію Учасника у разі, якщо:</t>
  </si>
  <si>
    <t>1. Учасник не відповідає кваліфікаційним критеріям;</t>
  </si>
  <si>
    <t>2. Пропозиція не відповідає вимогам щодо предмету закупівлі.</t>
  </si>
  <si>
    <t>9. Відміна Замовником процедури закупівлі</t>
  </si>
  <si>
    <t>Замовник має право відмінити закупівлю якщо:</t>
  </si>
  <si>
    <t>1. Ціна найкращої пропозиції перевищує бюджет закупівлі;</t>
  </si>
  <si>
    <t>2. Відсутня подальша потреба у закупівлі;</t>
  </si>
  <si>
    <t>3. Внаслідок дії непереборної сили.</t>
  </si>
  <si>
    <t>10. Подача установчих та фінансових документів</t>
  </si>
  <si>
    <t>Учасники процедури закупівлі на запит Замовника надають установчі та фінансові документи в електронному вигляді.</t>
  </si>
  <si>
    <t>11. Результати процедури закупівлі</t>
  </si>
  <si>
    <t>Результати процедури закупівлі повідомляються кожному Учаснику.</t>
  </si>
  <si>
    <t>12. Умови укладання договору про закупівлю</t>
  </si>
  <si>
    <t>Послуги BTL</t>
  </si>
  <si>
    <t>Метою закупівлі є вибір підрядника, який має організовувати та проводити BTL-активності задля збільшення прямих продажів товарів у мережі магазинів «Фокстрот» та підвищення лояльності споживачів до бренду.</t>
  </si>
  <si>
    <r>
      <rPr>
        <sz val="10"/>
        <rFont val="Arial"/>
        <family val="2"/>
        <charset val="204"/>
      </rPr>
      <t>Детальні характеристики предмету закупівлі, перелік та обсяги робіт, умови закупівлі зазначені  в</t>
    </r>
    <r>
      <rPr>
        <u/>
        <sz val="10"/>
        <color theme="10"/>
        <rFont val="Arial"/>
        <family val="2"/>
        <charset val="204"/>
      </rPr>
      <t xml:space="preserve"> Додатку 1</t>
    </r>
    <r>
      <rPr>
        <sz val="10"/>
        <rFont val="Arial"/>
        <family val="2"/>
        <charset val="204"/>
      </rPr>
      <t>.</t>
    </r>
  </si>
  <si>
    <r>
      <t xml:space="preserve">Географія проведення BTL-активностей по містах України надано в </t>
    </r>
    <r>
      <rPr>
        <u/>
        <sz val="10"/>
        <color rgb="FF0606BA"/>
        <rFont val="Arial"/>
        <family val="2"/>
        <charset val="204"/>
      </rPr>
      <t>Додатку 2</t>
    </r>
    <r>
      <rPr>
        <sz val="10"/>
        <rFont val="Arial"/>
        <family val="2"/>
        <charset val="204"/>
      </rPr>
      <t>.</t>
    </r>
  </si>
  <si>
    <t>Професійний ведучий</t>
  </si>
  <si>
    <t>Вартість, грн. з ПДВ</t>
  </si>
  <si>
    <t>Підтвердити можливість забезпечення одночасного покриття декількох міст України, зазначених у Додатку 2</t>
  </si>
  <si>
    <t>- Презентація виконання аналогічних BTL-активностей. Презентація має бути не більше 2 МБ;</t>
  </si>
  <si>
    <t>Ціна за одиницю виміру в залежності від категорії міста, грн. з ПДВ</t>
  </si>
  <si>
    <t>х</t>
  </si>
  <si>
    <t>Аніматор (в костюмі Фоксі)</t>
  </si>
  <si>
    <t>Вимоги:
1. Досконала усна мова
2. Самостійно пише чи допрацьовує тексти
3. Почуття гумору, спілкується з відвідувачами
4. Не читає з папірця, а розповідає та спілкується, для цього попередньо вивчає предмет заходу</t>
  </si>
  <si>
    <t>Оренда комплект звуку, підсилювача, мікшерний пульт 2 кВт, та технік, який обслуговує обладнання</t>
  </si>
  <si>
    <t>Сокільники (Львів)</t>
  </si>
  <si>
    <t>Бровари</t>
  </si>
  <si>
    <t>Первомайськ</t>
  </si>
  <si>
    <t>Промоутер</t>
  </si>
  <si>
    <t>Друк листівок формату А5 тиражом 5000 шт.</t>
  </si>
  <si>
    <t xml:space="preserve"> - двосторонній кольоровий друк на папері щільністю 170, макет надає замовник</t>
  </si>
  <si>
    <t>5000 шт.</t>
  </si>
  <si>
    <t>Друк листівок формату А5 тиражом 3000 шт.</t>
  </si>
  <si>
    <t>3000 шт.</t>
  </si>
  <si>
    <t>Виготовлення шоколадних батончиків 40г</t>
  </si>
  <si>
    <t xml:space="preserve"> - виготовлення брендованих шоколадних батончиків макет етикетки надає замовник </t>
  </si>
  <si>
    <t>1000 шт</t>
  </si>
  <si>
    <t>Виготовлення брендованих карамельних льодяників діаметром 25 мм, макет зображення надає замовник</t>
  </si>
  <si>
    <t>Оренда атракціону Cash-Box(1,2х1,2х2,2 м, включно доставка та монтаж/демонтаж))</t>
  </si>
  <si>
    <t>1. Доставка атракціону на локацію 
2. Монтаж/демонтаж атракціону
3. Брендування атракцону 
4. Друк листівок 8000 шт. Щільністю 70 по брифу Замовника
5. Технік / інструктор, який обслуговує атракціон</t>
  </si>
  <si>
    <t>Оформлення вхідної зони пучками повітряних куль з гелієм</t>
  </si>
  <si>
    <t>Обслуговування костюму Фоксі</t>
  </si>
  <si>
    <t xml:space="preserve"> - Хімчистка костюма
 - перешив костюму(лапи / блискавка) 
 - ремонт аеронадуву
 - заміна акумуляторів</t>
  </si>
  <si>
    <t xml:space="preserve"> - підсилювач
 - мікшер 2 кВт
 - колонки 2 шт, на стійках
 - ноутбук, мікрофон
 - технік що обслуговує обладнання
 - Роялті УЛАСП</t>
  </si>
  <si>
    <t>Професійний гример з аквагриму</t>
  </si>
  <si>
    <t>Транспортні витрати</t>
  </si>
  <si>
    <t>Доставка та забір обладнання, реквізиту тощо на місце проведення заходу</t>
  </si>
  <si>
    <t>tender-1081@foxtrot.ua</t>
  </si>
  <si>
    <t>поп-ап дисплей 4х2.5 м, включно доставка та монтаж/демонтаж))</t>
  </si>
  <si>
    <t xml:space="preserve">Оренда брендволл </t>
  </si>
  <si>
    <t>Гірлянда/колона повітряних кульок (10 дюймів, 15 дюймів та інші діаметри)</t>
  </si>
  <si>
    <t>1. Спеціаліст з аквагриму
2. Оренда меблі для заходу</t>
  </si>
  <si>
    <t>Локації: 
 -  Магазини «Фокстрот»;
 -  Торговельні, торговельно-розважальні центри;
 -  Відкриті майданчики і вулиці в безпосередній близькості до магазинів «Фокстрот» та ТРЦ, в яких ці магазини можуть розташовуватися.</t>
  </si>
  <si>
    <t>Оренда лототрону для збору анкет покупців і подальшого розіграшу заохочень</t>
  </si>
  <si>
    <t xml:space="preserve"> - роздача друкованих матеріалів поблизу магазину,
 - заповнення та реєстрація анкет від упокупців</t>
  </si>
  <si>
    <t>Виготовлення карамельних солодещів</t>
  </si>
  <si>
    <t>Умови Договору мають відповідати акцептованій пропозиції Учасника.
Проект договору додається.</t>
  </si>
  <si>
    <t>- Лист у довільній формі про прийняття умов договору в редакції Замовника або протокол розбіжностей до договору.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</si>
</sst>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_р_._-;\-* #,##0.00_р_._-;_-* &quot;-&quot;??_р_._-;_-@_-"/>
    <numFmt numFmtId="165" formatCode="#,##0_ ;[Red]\-#,##0\ "/>
    <numFmt numFmtId="166" formatCode="_-* #,##0\ _г_р_н_._-;\-* #,##0\ _г_р_н_._-;_-* &quot;-&quot;\ _г_р_н_._-;_-@_-"/>
    <numFmt numFmtId="167" formatCode="_-* #,##0.00\ _г_р_н_._-;\-* #,##0.00\ _г_р_н_._-;_-* &quot;-&quot;??\ _г_р_н_._-;_-@_-"/>
    <numFmt numFmtId="168" formatCode="_-* #,##0\ &quot;грн.&quot;_-;\-* #,##0\ &quot;грн.&quot;_-;_-* &quot;-&quot;\ &quot;грн.&quot;_-;_-@_-"/>
    <numFmt numFmtId="169" formatCode="_-* #,##0.00\ &quot;грн.&quot;_-;\-* #,##0.00\ &quot;грн.&quot;_-;_-* &quot;-&quot;??\ &quot;грн.&quot;_-;_-@_-"/>
    <numFmt numFmtId="170" formatCode="#,##0;[Red]\-#,##0;;&quot;Error: Entry must be a number&quot;"/>
    <numFmt numFmtId="171" formatCode="#,##0;\(#,##0\)"/>
    <numFmt numFmtId="172" formatCode="[=0]\ &quot;0%&quot;;;0.00%"/>
    <numFmt numFmtId="173" formatCode="[=0]&quot; 0%&quot;;[&lt;0]General;0.00%"/>
    <numFmt numFmtId="174" formatCode="#,##0;\-#,##0;;&quot;Agency Cost&quot;"/>
    <numFmt numFmtId="175" formatCode="[=0]\ &quot;0.000&quot;;;0.000"/>
    <numFmt numFmtId="176" formatCode="[=0]&quot; 0.000&quot;;[&lt;0]General;0.000"/>
    <numFmt numFmtId="177" formatCode="_-* #,##0.00&quot;р.&quot;_-;\-* #,##0.00&quot;р.&quot;_-;_-* \-??&quot;р.&quot;_-;_-@_-"/>
    <numFmt numFmtId="178" formatCode="[$-FC22]d\ mmmm\ yyyy&quot; р.&quot;;@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sz val="10"/>
      <name val="Helv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C00000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  <charset val="204"/>
    </font>
    <font>
      <u/>
      <sz val="10"/>
      <color rgb="FF0606BA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sz val="8"/>
      <color rgb="FFC00000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5" fillId="0" borderId="0"/>
    <xf numFmtId="0" fontId="6" fillId="0" borderId="0"/>
    <xf numFmtId="164" fontId="1" fillId="0" borderId="0" applyFont="0" applyFill="0" applyBorder="0" applyAlignment="0" applyProtection="0"/>
    <xf numFmtId="0" fontId="7" fillId="0" borderId="0"/>
    <xf numFmtId="37" fontId="8" fillId="2" borderId="4">
      <protection hidden="1"/>
    </xf>
    <xf numFmtId="37" fontId="6" fillId="3" borderId="4">
      <protection hidden="1"/>
    </xf>
    <xf numFmtId="37" fontId="6" fillId="3" borderId="4">
      <protection hidden="1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37" fontId="8" fillId="4" borderId="0" applyNumberFormat="0" applyBorder="0" applyAlignment="0">
      <alignment horizontal="center"/>
      <protection hidden="1"/>
    </xf>
    <xf numFmtId="0" fontId="6" fillId="5" borderId="0" applyNumberFormat="0" applyBorder="0" applyAlignment="0">
      <protection hidden="1"/>
    </xf>
    <xf numFmtId="170" fontId="8" fillId="6" borderId="4">
      <alignment horizontal="right"/>
      <protection locked="0"/>
    </xf>
    <xf numFmtId="170" fontId="6" fillId="7" borderId="4">
      <alignment horizontal="right"/>
      <protection locked="0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37" fontId="8" fillId="6" borderId="2" applyNumberFormat="0" applyBorder="0">
      <alignment horizontal="left"/>
      <protection locked="0"/>
    </xf>
    <xf numFmtId="0" fontId="6" fillId="7" borderId="0" applyNumberFormat="0" applyBorder="0">
      <alignment horizontal="left"/>
      <protection locked="0"/>
    </xf>
    <xf numFmtId="171" fontId="11" fillId="0" borderId="0">
      <alignment horizontal="left"/>
    </xf>
    <xf numFmtId="171" fontId="12" fillId="0" borderId="0">
      <alignment horizontal="left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37" fontId="8" fillId="8" borderId="5">
      <alignment horizontal="center" vertical="center"/>
      <protection hidden="1"/>
    </xf>
    <xf numFmtId="37" fontId="6" fillId="9" borderId="5">
      <alignment horizontal="center" vertical="center"/>
      <protection hidden="1"/>
    </xf>
    <xf numFmtId="37" fontId="6" fillId="9" borderId="5">
      <alignment horizontal="center" vertical="center"/>
      <protection hidden="1"/>
    </xf>
    <xf numFmtId="172" fontId="15" fillId="8" borderId="4">
      <alignment horizontal="right"/>
      <protection locked="0"/>
    </xf>
    <xf numFmtId="173" fontId="16" fillId="9" borderId="4">
      <alignment horizontal="right"/>
      <protection locked="0"/>
    </xf>
    <xf numFmtId="37" fontId="15" fillId="2" borderId="4">
      <alignment vertical="center"/>
      <protection hidden="1"/>
    </xf>
    <xf numFmtId="37" fontId="16" fillId="3" borderId="4">
      <alignment vertical="center"/>
      <protection hidden="1"/>
    </xf>
    <xf numFmtId="37" fontId="16" fillId="3" borderId="4">
      <alignment vertical="center"/>
      <protection hidden="1"/>
    </xf>
    <xf numFmtId="38" fontId="8" fillId="0" borderId="6"/>
    <xf numFmtId="38" fontId="6" fillId="0" borderId="6"/>
    <xf numFmtId="38" fontId="6" fillId="0" borderId="6"/>
    <xf numFmtId="0" fontId="17" fillId="0" borderId="0"/>
    <xf numFmtId="37" fontId="8" fillId="8" borderId="5">
      <alignment vertical="center"/>
      <protection hidden="1"/>
    </xf>
    <xf numFmtId="37" fontId="6" fillId="9" borderId="5">
      <alignment vertical="center"/>
      <protection hidden="1"/>
    </xf>
    <xf numFmtId="37" fontId="6" fillId="9" borderId="5">
      <alignment vertical="center"/>
      <protection hidden="1"/>
    </xf>
    <xf numFmtId="174" fontId="8" fillId="2" borderId="4">
      <alignment horizontal="right"/>
      <protection hidden="1"/>
    </xf>
    <xf numFmtId="174" fontId="6" fillId="3" borderId="4">
      <alignment horizontal="right"/>
      <protection hidden="1"/>
    </xf>
    <xf numFmtId="174" fontId="8" fillId="6" borderId="4">
      <alignment horizontal="right"/>
      <protection locked="0"/>
    </xf>
    <xf numFmtId="174" fontId="6" fillId="7" borderId="4">
      <alignment horizontal="right"/>
      <protection locked="0"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8" fillId="0" borderId="0"/>
    <xf numFmtId="38" fontId="15" fillId="10" borderId="4">
      <alignment vertical="center"/>
      <protection locked="0"/>
    </xf>
    <xf numFmtId="38" fontId="16" fillId="3" borderId="4">
      <alignment vertical="center"/>
      <protection locked="0"/>
    </xf>
    <xf numFmtId="38" fontId="16" fillId="3" borderId="4">
      <alignment vertical="center"/>
      <protection locked="0"/>
    </xf>
    <xf numFmtId="39" fontId="15" fillId="0" borderId="7">
      <alignment horizontal="center" vertical="center"/>
      <protection hidden="1"/>
    </xf>
    <xf numFmtId="39" fontId="16" fillId="0" borderId="7">
      <alignment horizontal="center" vertical="center"/>
      <protection hidden="1"/>
    </xf>
    <xf numFmtId="39" fontId="16" fillId="0" borderId="7">
      <alignment horizontal="center" vertical="center"/>
      <protection hidden="1"/>
    </xf>
    <xf numFmtId="175" fontId="15" fillId="10" borderId="4">
      <alignment vertical="center"/>
      <protection locked="0"/>
    </xf>
    <xf numFmtId="176" fontId="16" fillId="3" borderId="4">
      <alignment vertical="center"/>
      <protection locked="0"/>
    </xf>
    <xf numFmtId="37" fontId="8" fillId="2" borderId="4">
      <alignment horizontal="center"/>
      <protection hidden="1"/>
    </xf>
    <xf numFmtId="37" fontId="6" fillId="3" borderId="4">
      <alignment horizontal="center"/>
      <protection hidden="1"/>
    </xf>
    <xf numFmtId="37" fontId="6" fillId="3" borderId="4">
      <alignment horizontal="center"/>
      <protection hidden="1"/>
    </xf>
    <xf numFmtId="38" fontId="8" fillId="0" borderId="8">
      <alignment vertical="center"/>
      <protection locked="0"/>
    </xf>
    <xf numFmtId="38" fontId="6" fillId="0" borderId="9">
      <alignment vertical="center"/>
      <protection locked="0"/>
    </xf>
    <xf numFmtId="38" fontId="6" fillId="0" borderId="9">
      <alignment vertical="center"/>
      <protection locked="0"/>
    </xf>
    <xf numFmtId="38" fontId="15" fillId="2" borderId="4">
      <alignment horizontal="center" vertical="center"/>
      <protection hidden="1"/>
    </xf>
    <xf numFmtId="38" fontId="16" fillId="3" borderId="4">
      <alignment horizontal="center" vertical="center"/>
      <protection hidden="1"/>
    </xf>
    <xf numFmtId="38" fontId="16" fillId="3" borderId="4">
      <alignment horizontal="center" vertical="center"/>
      <protection hidden="1"/>
    </xf>
    <xf numFmtId="38" fontId="19" fillId="2" borderId="10">
      <alignment vertical="center"/>
      <protection hidden="1"/>
    </xf>
    <xf numFmtId="38" fontId="20" fillId="3" borderId="10">
      <alignment vertical="center"/>
      <protection hidden="1"/>
    </xf>
    <xf numFmtId="38" fontId="20" fillId="3" borderId="10">
      <alignment vertical="center"/>
      <protection hidden="1"/>
    </xf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177" fontId="6" fillId="0" borderId="0" applyFill="0" applyBorder="0" applyAlignment="0" applyProtection="0"/>
    <xf numFmtId="0" fontId="21" fillId="0" borderId="0">
      <alignment horizontal="centerContinuous" vertical="center"/>
    </xf>
    <xf numFmtId="0" fontId="21" fillId="0" borderId="0">
      <alignment horizontal="center" vertical="center"/>
    </xf>
    <xf numFmtId="0" fontId="22" fillId="0" borderId="0"/>
    <xf numFmtId="0" fontId="9" fillId="0" borderId="0"/>
    <xf numFmtId="0" fontId="9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5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38" fontId="18" fillId="0" borderId="0" applyFont="0" applyFill="0" applyBorder="0" applyAlignment="0" applyProtection="0"/>
    <xf numFmtId="3" fontId="23" fillId="0" borderId="1" applyFont="0" applyFill="0" applyBorder="0" applyAlignment="0" applyProtection="0">
      <alignment horizontal="center" vertical="center"/>
      <protection locked="0"/>
    </xf>
    <xf numFmtId="3" fontId="6" fillId="0" borderId="0" applyFill="0" applyBorder="0" applyAlignment="0" applyProtection="0"/>
    <xf numFmtId="40" fontId="18" fillId="0" borderId="0" applyFont="0" applyFill="0" applyBorder="0" applyAlignment="0" applyProtection="0"/>
    <xf numFmtId="0" fontId="15" fillId="0" borderId="1">
      <alignment horizontal="centerContinuous" vertical="center" wrapText="1"/>
    </xf>
    <xf numFmtId="0" fontId="16" fillId="0" borderId="7">
      <alignment horizontal="center" vertical="center" wrapText="1"/>
    </xf>
    <xf numFmtId="0" fontId="24" fillId="0" borderId="0"/>
    <xf numFmtId="0" fontId="25" fillId="0" borderId="0"/>
    <xf numFmtId="0" fontId="31" fillId="0" borderId="0" applyNumberFormat="0" applyFill="0" applyBorder="0" applyAlignment="0" applyProtection="0"/>
  </cellStyleXfs>
  <cellXfs count="99">
    <xf numFmtId="0" fontId="0" fillId="0" borderId="0" xfId="0"/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horizontal="left" wrapText="1"/>
    </xf>
    <xf numFmtId="165" fontId="26" fillId="0" borderId="13" xfId="1" applyNumberFormat="1" applyFont="1" applyFill="1" applyBorder="1" applyAlignment="1">
      <alignment vertical="center"/>
    </xf>
    <xf numFmtId="0" fontId="30" fillId="11" borderId="0" xfId="0" applyFont="1" applyFill="1" applyAlignment="1">
      <alignment horizontal="center" vertical="top" wrapText="1"/>
    </xf>
    <xf numFmtId="0" fontId="29" fillId="11" borderId="0" xfId="0" applyFont="1" applyFill="1" applyBorder="1" applyAlignment="1">
      <alignment vertical="top"/>
    </xf>
    <xf numFmtId="0" fontId="29" fillId="11" borderId="0" xfId="0" applyFont="1" applyFill="1" applyBorder="1" applyAlignment="1">
      <alignment vertical="top" wrapText="1"/>
    </xf>
    <xf numFmtId="0" fontId="26" fillId="11" borderId="0" xfId="0" applyFont="1" applyFill="1"/>
    <xf numFmtId="0" fontId="26" fillId="11" borderId="0" xfId="0" applyFont="1" applyFill="1" applyAlignment="1">
      <alignment horizontal="center"/>
    </xf>
    <xf numFmtId="0" fontId="26" fillId="11" borderId="13" xfId="0" applyFont="1" applyFill="1" applyBorder="1"/>
    <xf numFmtId="0" fontId="26" fillId="11" borderId="13" xfId="0" applyFont="1" applyFill="1" applyBorder="1" applyAlignment="1">
      <alignment horizontal="center"/>
    </xf>
    <xf numFmtId="0" fontId="26" fillId="0" borderId="0" xfId="0" applyFont="1" applyBorder="1" applyAlignment="1">
      <alignment vertical="top"/>
    </xf>
    <xf numFmtId="0" fontId="26" fillId="0" borderId="21" xfId="0" applyFont="1" applyFill="1" applyBorder="1" applyAlignment="1">
      <alignment horizontal="left" vertical="top" wrapText="1" indent="1"/>
    </xf>
    <xf numFmtId="0" fontId="16" fillId="0" borderId="13" xfId="0" applyFont="1" applyFill="1" applyBorder="1" applyAlignment="1">
      <alignment vertical="top" wrapText="1"/>
    </xf>
    <xf numFmtId="165" fontId="34" fillId="0" borderId="13" xfId="1" applyNumberFormat="1" applyFont="1" applyFill="1" applyBorder="1" applyAlignment="1">
      <alignment horizontal="center" vertical="center"/>
    </xf>
    <xf numFmtId="164" fontId="26" fillId="0" borderId="13" xfId="1" applyFont="1" applyFill="1" applyBorder="1" applyAlignment="1">
      <alignment vertical="center"/>
    </xf>
    <xf numFmtId="164" fontId="34" fillId="0" borderId="13" xfId="1" applyFont="1" applyFill="1" applyBorder="1" applyAlignment="1">
      <alignment horizontal="center" vertical="center"/>
    </xf>
    <xf numFmtId="164" fontId="26" fillId="0" borderId="13" xfId="1" applyFont="1" applyFill="1" applyBorder="1" applyAlignment="1">
      <alignment vertical="center" wrapText="1"/>
    </xf>
    <xf numFmtId="0" fontId="25" fillId="0" borderId="0" xfId="0" applyFont="1" applyFill="1" applyAlignment="1">
      <alignment wrapText="1"/>
    </xf>
    <xf numFmtId="0" fontId="26" fillId="11" borderId="13" xfId="0" applyFont="1" applyFill="1" applyBorder="1" applyAlignment="1">
      <alignment horizontal="center" vertical="top"/>
    </xf>
    <xf numFmtId="165" fontId="26" fillId="0" borderId="15" xfId="1" applyNumberFormat="1" applyFont="1" applyFill="1" applyBorder="1" applyAlignment="1">
      <alignment vertical="center"/>
    </xf>
    <xf numFmtId="165" fontId="26" fillId="0" borderId="1" xfId="1" applyNumberFormat="1" applyFont="1" applyFill="1" applyBorder="1" applyAlignment="1">
      <alignment vertical="center"/>
    </xf>
    <xf numFmtId="165" fontId="34" fillId="0" borderId="1" xfId="1" applyNumberFormat="1" applyFont="1" applyFill="1" applyBorder="1" applyAlignment="1">
      <alignment horizontal="center" vertical="center"/>
    </xf>
    <xf numFmtId="165" fontId="26" fillId="0" borderId="22" xfId="1" applyNumberFormat="1" applyFont="1" applyFill="1" applyBorder="1" applyAlignment="1">
      <alignment vertical="center"/>
    </xf>
    <xf numFmtId="165" fontId="34" fillId="0" borderId="22" xfId="1" applyNumberFormat="1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wrapText="1" indent="1"/>
    </xf>
    <xf numFmtId="0" fontId="6" fillId="0" borderId="21" xfId="156" applyFont="1" applyBorder="1" applyAlignment="1">
      <alignment horizontal="left" vertical="center" wrapText="1" indent="1"/>
    </xf>
    <xf numFmtId="0" fontId="32" fillId="0" borderId="21" xfId="156" applyFont="1" applyBorder="1" applyAlignment="1">
      <alignment horizontal="left" vertical="center" wrapText="1" indent="1"/>
    </xf>
    <xf numFmtId="0" fontId="26" fillId="0" borderId="21" xfId="0" applyFont="1" applyBorder="1" applyAlignment="1">
      <alignment horizontal="left" vertical="top" wrapText="1" indent="1"/>
    </xf>
    <xf numFmtId="0" fontId="26" fillId="0" borderId="16" xfId="0" applyFont="1" applyBorder="1" applyAlignment="1">
      <alignment horizontal="left" vertical="top" wrapText="1" indent="1"/>
    </xf>
    <xf numFmtId="0" fontId="26" fillId="0" borderId="15" xfId="0" applyFont="1" applyBorder="1" applyAlignment="1">
      <alignment horizontal="left" vertical="top" wrapText="1" indent="1"/>
    </xf>
    <xf numFmtId="0" fontId="32" fillId="0" borderId="16" xfId="156" applyFont="1" applyBorder="1" applyAlignment="1">
      <alignment horizontal="left" vertical="top" wrapText="1" indent="1"/>
    </xf>
    <xf numFmtId="0" fontId="26" fillId="0" borderId="15" xfId="0" applyFont="1" applyFill="1" applyBorder="1" applyAlignment="1">
      <alignment horizontal="left" vertical="top" wrapText="1" indent="1"/>
    </xf>
    <xf numFmtId="0" fontId="32" fillId="0" borderId="21" xfId="156" applyFont="1" applyBorder="1" applyAlignment="1">
      <alignment horizontal="left" vertical="top" wrapText="1" indent="1"/>
    </xf>
    <xf numFmtId="0" fontId="26" fillId="0" borderId="21" xfId="0" applyFont="1" applyFill="1" applyBorder="1" applyAlignment="1">
      <alignment horizontal="left" vertical="top" wrapText="1" indent="2"/>
    </xf>
    <xf numFmtId="0" fontId="26" fillId="0" borderId="16" xfId="0" applyFont="1" applyFill="1" applyBorder="1" applyAlignment="1">
      <alignment horizontal="left" vertical="top" wrapText="1" indent="2"/>
    </xf>
    <xf numFmtId="178" fontId="20" fillId="0" borderId="15" xfId="0" applyNumberFormat="1" applyFont="1" applyFill="1" applyBorder="1" applyAlignment="1">
      <alignment horizontal="left" vertical="top" wrapText="1" indent="1"/>
    </xf>
    <xf numFmtId="0" fontId="6" fillId="0" borderId="16" xfId="0" applyFont="1" applyBorder="1" applyAlignment="1">
      <alignment horizontal="left" vertical="top" wrapText="1" indent="1"/>
    </xf>
    <xf numFmtId="0" fontId="6" fillId="0" borderId="13" xfId="0" applyFont="1" applyBorder="1" applyAlignment="1">
      <alignment horizontal="left" vertical="top" wrapText="1" indent="1"/>
    </xf>
    <xf numFmtId="0" fontId="26" fillId="0" borderId="13" xfId="0" applyFont="1" applyBorder="1" applyAlignment="1">
      <alignment horizontal="left" vertical="top" wrapText="1" indent="1"/>
    </xf>
    <xf numFmtId="0" fontId="26" fillId="0" borderId="0" xfId="0" applyFont="1" applyBorder="1" applyAlignment="1">
      <alignment horizontal="left" vertical="top" indent="1"/>
    </xf>
    <xf numFmtId="0" fontId="26" fillId="0" borderId="0" xfId="0" applyFont="1" applyBorder="1" applyAlignment="1">
      <alignment horizontal="left" vertical="top" wrapText="1" indent="1"/>
    </xf>
    <xf numFmtId="0" fontId="29" fillId="0" borderId="13" xfId="0" applyFont="1" applyBorder="1" applyAlignment="1">
      <alignment horizontal="left" vertical="top" wrapText="1" indent="1"/>
    </xf>
    <xf numFmtId="0" fontId="29" fillId="11" borderId="0" xfId="0" applyFont="1" applyFill="1" applyAlignment="1">
      <alignment horizontal="left" indent="1"/>
    </xf>
    <xf numFmtId="0" fontId="26" fillId="11" borderId="0" xfId="0" applyFont="1" applyFill="1" applyAlignment="1">
      <alignment horizontal="left" indent="1"/>
    </xf>
    <xf numFmtId="1" fontId="26" fillId="11" borderId="13" xfId="5" applyNumberFormat="1" applyFont="1" applyFill="1" applyBorder="1" applyAlignment="1">
      <alignment horizontal="center"/>
    </xf>
    <xf numFmtId="0" fontId="26" fillId="11" borderId="0" xfId="0" applyFont="1" applyFill="1" applyAlignment="1">
      <alignment horizontal="left" vertical="top" indent="1"/>
    </xf>
    <xf numFmtId="0" fontId="26" fillId="11" borderId="0" xfId="0" applyFont="1" applyFill="1" applyBorder="1" applyAlignment="1">
      <alignment horizontal="left" vertical="top" wrapText="1" indent="1"/>
    </xf>
    <xf numFmtId="0" fontId="30" fillId="11" borderId="0" xfId="0" applyFont="1" applyFill="1" applyAlignment="1">
      <alignment horizontal="left" vertical="top" wrapText="1" indent="1"/>
    </xf>
    <xf numFmtId="0" fontId="26" fillId="0" borderId="0" xfId="0" applyFont="1" applyFill="1" applyAlignment="1">
      <alignment horizontal="left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5" xfId="0" applyFont="1" applyFill="1" applyBorder="1" applyAlignment="1">
      <alignment horizontal="left" vertical="top" wrapText="1" indent="1"/>
    </xf>
    <xf numFmtId="0" fontId="6" fillId="0" borderId="1" xfId="0" applyFont="1" applyFill="1" applyBorder="1" applyAlignment="1">
      <alignment horizontal="left" vertical="top" wrapText="1" indent="1"/>
    </xf>
    <xf numFmtId="0" fontId="6" fillId="0" borderId="13" xfId="154" applyFont="1" applyFill="1" applyBorder="1" applyAlignment="1">
      <alignment horizontal="left" vertical="top" wrapText="1" indent="1"/>
    </xf>
    <xf numFmtId="0" fontId="6" fillId="0" borderId="1" xfId="154" applyFont="1" applyFill="1" applyBorder="1" applyAlignment="1">
      <alignment horizontal="left" vertical="top" wrapText="1" indent="1"/>
    </xf>
    <xf numFmtId="0" fontId="27" fillId="0" borderId="1" xfId="0" applyFont="1" applyFill="1" applyBorder="1" applyAlignment="1">
      <alignment horizontal="left" vertical="center" wrapText="1" indent="1"/>
    </xf>
    <xf numFmtId="0" fontId="29" fillId="0" borderId="13" xfId="0" applyFont="1" applyBorder="1" applyAlignment="1">
      <alignment horizontal="left" vertical="top" wrapText="1" indent="1"/>
    </xf>
    <xf numFmtId="0" fontId="29" fillId="0" borderId="0" xfId="0" applyFont="1" applyBorder="1" applyAlignment="1">
      <alignment horizontal="left" vertical="top" wrapText="1" indent="1"/>
    </xf>
    <xf numFmtId="0" fontId="29" fillId="0" borderId="13" xfId="0" applyFont="1" applyFill="1" applyBorder="1" applyAlignment="1">
      <alignment horizontal="left" vertical="top" wrapText="1" indent="1"/>
    </xf>
    <xf numFmtId="164" fontId="28" fillId="12" borderId="18" xfId="1" applyFont="1" applyFill="1" applyBorder="1" applyAlignment="1">
      <alignment horizontal="center" vertical="center" wrapText="1"/>
    </xf>
    <xf numFmtId="164" fontId="28" fillId="12" borderId="19" xfId="1" applyFont="1" applyFill="1" applyBorder="1" applyAlignment="1">
      <alignment horizontal="center" vertical="center" wrapText="1"/>
    </xf>
    <xf numFmtId="164" fontId="28" fillId="12" borderId="20" xfId="1" applyFont="1" applyFill="1" applyBorder="1" applyAlignment="1">
      <alignment horizontal="center" vertical="center" wrapText="1"/>
    </xf>
    <xf numFmtId="0" fontId="28" fillId="12" borderId="18" xfId="0" applyFont="1" applyFill="1" applyBorder="1" applyAlignment="1">
      <alignment horizontal="center" vertical="center" wrapText="1"/>
    </xf>
    <xf numFmtId="0" fontId="28" fillId="12" borderId="19" xfId="0" applyFont="1" applyFill="1" applyBorder="1" applyAlignment="1">
      <alignment horizontal="center" vertical="center" wrapText="1"/>
    </xf>
    <xf numFmtId="0" fontId="28" fillId="12" borderId="20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left" vertical="top" wrapText="1" indent="1"/>
    </xf>
    <xf numFmtId="0" fontId="6" fillId="11" borderId="18" xfId="0" applyFont="1" applyFill="1" applyBorder="1" applyAlignment="1">
      <alignment horizontal="left" vertical="top" wrapText="1" indent="1"/>
    </xf>
    <xf numFmtId="0" fontId="6" fillId="11" borderId="13" xfId="2" applyFont="1" applyFill="1" applyBorder="1" applyAlignment="1">
      <alignment horizontal="left" vertical="top" wrapText="1" indent="1"/>
    </xf>
    <xf numFmtId="0" fontId="6" fillId="11" borderId="18" xfId="2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left" vertical="top" wrapText="1" indent="1"/>
    </xf>
    <xf numFmtId="0" fontId="6" fillId="0" borderId="16" xfId="0" applyFont="1" applyFill="1" applyBorder="1" applyAlignment="1">
      <alignment horizontal="left" vertical="top" wrapText="1" inden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left" vertical="center" wrapText="1" indent="1"/>
    </xf>
    <xf numFmtId="0" fontId="26" fillId="0" borderId="11" xfId="0" applyFont="1" applyFill="1" applyBorder="1" applyAlignment="1">
      <alignment horizontal="left" vertical="center" wrapText="1" indent="1"/>
    </xf>
    <xf numFmtId="0" fontId="6" fillId="0" borderId="3" xfId="2" applyFont="1" applyFill="1" applyBorder="1" applyAlignment="1">
      <alignment horizontal="left" vertical="center" wrapText="1" indent="1"/>
    </xf>
    <xf numFmtId="0" fontId="6" fillId="0" borderId="11" xfId="2" applyFont="1" applyFill="1" applyBorder="1" applyAlignment="1">
      <alignment horizontal="left" vertical="center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2" applyFont="1" applyFill="1" applyBorder="1" applyAlignment="1">
      <alignment horizontal="left" vertical="center" wrapText="1" indent="1"/>
    </xf>
    <xf numFmtId="0" fontId="6" fillId="0" borderId="14" xfId="2" applyFont="1" applyFill="1" applyBorder="1" applyAlignment="1">
      <alignment horizontal="left" vertical="center" wrapText="1" indent="1"/>
    </xf>
    <xf numFmtId="0" fontId="1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top" indent="1"/>
    </xf>
    <xf numFmtId="0" fontId="6" fillId="0" borderId="15" xfId="0" applyFont="1" applyFill="1" applyBorder="1" applyAlignment="1">
      <alignment horizontal="left" vertical="top" indent="1"/>
    </xf>
    <xf numFmtId="0" fontId="6" fillId="0" borderId="1" xfId="154" applyFont="1" applyFill="1" applyBorder="1" applyAlignment="1">
      <alignment horizontal="left" vertical="top" inden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vertical="top"/>
    </xf>
    <xf numFmtId="0" fontId="35" fillId="11" borderId="17" xfId="0" applyFont="1" applyFill="1" applyBorder="1" applyAlignment="1">
      <alignment vertical="top"/>
    </xf>
    <xf numFmtId="0" fontId="16" fillId="0" borderId="13" xfId="0" applyFont="1" applyFill="1" applyBorder="1" applyAlignment="1">
      <alignment horizontal="left" vertical="center"/>
    </xf>
    <xf numFmtId="0" fontId="16" fillId="0" borderId="15" xfId="0" applyFont="1" applyFill="1" applyBorder="1" applyAlignment="1">
      <alignment horizontal="left" vertical="center"/>
    </xf>
    <xf numFmtId="0" fontId="35" fillId="11" borderId="0" xfId="0" applyFont="1" applyFill="1" applyBorder="1" applyAlignment="1">
      <alignment vertical="top"/>
    </xf>
    <xf numFmtId="0" fontId="26" fillId="0" borderId="21" xfId="0" quotePrefix="1" applyFont="1" applyFill="1" applyBorder="1" applyAlignment="1">
      <alignment horizontal="left" vertical="top" wrapText="1" indent="1"/>
    </xf>
    <xf numFmtId="0" fontId="26" fillId="0" borderId="13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left" vertical="center"/>
    </xf>
  </cellXfs>
  <cellStyles count="157">
    <cellStyle name="2.Жирный" xfId="8" xr:uid="{00000000-0005-0000-0000-000000000000}"/>
    <cellStyle name="Calculation Cell" xfId="9" xr:uid="{00000000-0005-0000-0000-000001000000}"/>
    <cellStyle name="Calculation Cell 2" xfId="10" xr:uid="{00000000-0005-0000-0000-000002000000}"/>
    <cellStyle name="Calculation Cell 2 2" xfId="11" xr:uid="{00000000-0005-0000-0000-000003000000}"/>
    <cellStyle name="Comma [0]_Budget_адреска на Левобережке_12.08.05" xfId="12" xr:uid="{00000000-0005-0000-0000-000004000000}"/>
    <cellStyle name="Comma_Budget_адреска на Левобережке_12.08.05" xfId="13" xr:uid="{00000000-0005-0000-0000-000005000000}"/>
    <cellStyle name="Currency [0]_Budget_адреска на Левобережке_12.08.05" xfId="14" xr:uid="{00000000-0005-0000-0000-000006000000}"/>
    <cellStyle name="Currency_Budget_адреска на Левобережке_12.08.05" xfId="15" xr:uid="{00000000-0005-0000-0000-000007000000}"/>
    <cellStyle name="Double-Click cell" xfId="16" xr:uid="{00000000-0005-0000-0000-000008000000}"/>
    <cellStyle name="Double-Click cell 2" xfId="17" xr:uid="{00000000-0005-0000-0000-000009000000}"/>
    <cellStyle name="Entry cell" xfId="18" xr:uid="{00000000-0005-0000-0000-00000A000000}"/>
    <cellStyle name="Entry cell 2" xfId="19" xr:uid="{00000000-0005-0000-0000-00000B000000}"/>
    <cellStyle name="Excel Built-in Normal" xfId="20" xr:uid="{00000000-0005-0000-0000-00000C000000}"/>
    <cellStyle name="Excel Built-in Normal 1" xfId="21" xr:uid="{00000000-0005-0000-0000-00000D000000}"/>
    <cellStyle name="Excel Built-in Normal 1 2" xfId="22" xr:uid="{00000000-0005-0000-0000-00000E000000}"/>
    <cellStyle name="Excel Built-in Normal 1 2 2" xfId="23" xr:uid="{00000000-0005-0000-0000-00000F000000}"/>
    <cellStyle name="Excel Built-in Normal 1 3" xfId="24" xr:uid="{00000000-0005-0000-0000-000010000000}"/>
    <cellStyle name="Excel Built-in Normal 2" xfId="25" xr:uid="{00000000-0005-0000-0000-000011000000}"/>
    <cellStyle name="Excel Built-in Normal 2 2" xfId="26" xr:uid="{00000000-0005-0000-0000-000012000000}"/>
    <cellStyle name="Excel Built-in Normal 3" xfId="27" xr:uid="{00000000-0005-0000-0000-000013000000}"/>
    <cellStyle name="Followed Hyperlink_Copy of Levoberegka_PR_05.09.05" xfId="28" xr:uid="{00000000-0005-0000-0000-000014000000}"/>
    <cellStyle name="Front Sheet" xfId="29" xr:uid="{00000000-0005-0000-0000-000015000000}"/>
    <cellStyle name="Front Sheet 2" xfId="30" xr:uid="{00000000-0005-0000-0000-000016000000}"/>
    <cellStyle name="Heads" xfId="31" xr:uid="{00000000-0005-0000-0000-000017000000}"/>
    <cellStyle name="Heads 2" xfId="32" xr:uid="{00000000-0005-0000-0000-000018000000}"/>
    <cellStyle name="Hyperlink_! FINAL Total budget_BOARDS 3x6_FoxMart" xfId="33" xr:uid="{00000000-0005-0000-0000-000019000000}"/>
    <cellStyle name="Iau?iue_CHARPRIC" xfId="34" xr:uid="{00000000-0005-0000-0000-00001A000000}"/>
    <cellStyle name="Mark-up/W Days" xfId="35" xr:uid="{00000000-0005-0000-0000-00001B000000}"/>
    <cellStyle name="Mark-up/W Days 2" xfId="36" xr:uid="{00000000-0005-0000-0000-00001C000000}"/>
    <cellStyle name="Mark-up/W Days 2 2" xfId="37" xr:uid="{00000000-0005-0000-0000-00001D000000}"/>
    <cellStyle name="NIC % cell" xfId="38" xr:uid="{00000000-0005-0000-0000-00001E000000}"/>
    <cellStyle name="NIC % cell 2" xfId="39" xr:uid="{00000000-0005-0000-0000-00001F000000}"/>
    <cellStyle name="NIC Calculation Cell" xfId="40" xr:uid="{00000000-0005-0000-0000-000020000000}"/>
    <cellStyle name="NIC Calculation Cell 2" xfId="41" xr:uid="{00000000-0005-0000-0000-000021000000}"/>
    <cellStyle name="NIC Calculation Cell 2 2" xfId="42" xr:uid="{00000000-0005-0000-0000-000022000000}"/>
    <cellStyle name="Non-entry Cell" xfId="43" xr:uid="{00000000-0005-0000-0000-000023000000}"/>
    <cellStyle name="Non-entry Cell 2" xfId="44" xr:uid="{00000000-0005-0000-0000-000024000000}"/>
    <cellStyle name="Non-entry Cell 2 2" xfId="45" xr:uid="{00000000-0005-0000-0000-000025000000}"/>
    <cellStyle name="Normal_! FINAL Total budget_BOARDS 3x6_FoxMart" xfId="46" xr:uid="{00000000-0005-0000-0000-000026000000}"/>
    <cellStyle name="Optional cell" xfId="47" xr:uid="{00000000-0005-0000-0000-000027000000}"/>
    <cellStyle name="Optional cell 2" xfId="48" xr:uid="{00000000-0005-0000-0000-000028000000}"/>
    <cellStyle name="Optional cell 2 2" xfId="49" xr:uid="{00000000-0005-0000-0000-000029000000}"/>
    <cellStyle name="Orig Calc Cell" xfId="50" xr:uid="{00000000-0005-0000-0000-00002A000000}"/>
    <cellStyle name="Orig Calc Cell 2" xfId="51" xr:uid="{00000000-0005-0000-0000-00002B000000}"/>
    <cellStyle name="Orig Entry cell" xfId="52" xr:uid="{00000000-0005-0000-0000-00002C000000}"/>
    <cellStyle name="Orig Entry cell 2" xfId="53" xr:uid="{00000000-0005-0000-0000-00002D000000}"/>
    <cellStyle name="Ouny?e [0]_CHARPRIC" xfId="54" xr:uid="{00000000-0005-0000-0000-00002E000000}"/>
    <cellStyle name="Ouny?e_CHARPRIC" xfId="55" xr:uid="{00000000-0005-0000-0000-00002F000000}"/>
    <cellStyle name="Standard_Pst_98 Arbeitsmappe" xfId="56" xr:uid="{00000000-0005-0000-0000-000030000000}"/>
    <cellStyle name="Stock entry cell" xfId="57" xr:uid="{00000000-0005-0000-0000-000031000000}"/>
    <cellStyle name="Stock entry cell 2" xfId="58" xr:uid="{00000000-0005-0000-0000-000032000000}"/>
    <cellStyle name="Stock entry cell 2 2" xfId="59" xr:uid="{00000000-0005-0000-0000-000033000000}"/>
    <cellStyle name="Stock feet/metres" xfId="60" xr:uid="{00000000-0005-0000-0000-000034000000}"/>
    <cellStyle name="Stock feet/metres 2" xfId="61" xr:uid="{00000000-0005-0000-0000-000035000000}"/>
    <cellStyle name="Stock feet/metres 2 2" xfId="62" xr:uid="{00000000-0005-0000-0000-000036000000}"/>
    <cellStyle name="Stock rate entry cell" xfId="63" xr:uid="{00000000-0005-0000-0000-000037000000}"/>
    <cellStyle name="Stock rate entry cell 2" xfId="64" xr:uid="{00000000-0005-0000-0000-000038000000}"/>
    <cellStyle name="Text Calculation Cell" xfId="65" xr:uid="{00000000-0005-0000-0000-000039000000}"/>
    <cellStyle name="Text Calculation Cell 2" xfId="66" xr:uid="{00000000-0005-0000-0000-00003A000000}"/>
    <cellStyle name="Text Calculation Cell 2 2" xfId="67" xr:uid="{00000000-0005-0000-0000-00003B000000}"/>
    <cellStyle name="Text entry cell" xfId="68" xr:uid="{00000000-0005-0000-0000-00003C000000}"/>
    <cellStyle name="Text entry cell 2" xfId="69" xr:uid="{00000000-0005-0000-0000-00003D000000}"/>
    <cellStyle name="Text entry cell 2 2" xfId="70" xr:uid="{00000000-0005-0000-0000-00003E000000}"/>
    <cellStyle name="Text Unit Cell" xfId="71" xr:uid="{00000000-0005-0000-0000-00003F000000}"/>
    <cellStyle name="Text Unit Cell 2" xfId="72" xr:uid="{00000000-0005-0000-0000-000040000000}"/>
    <cellStyle name="Text Unit Cell 2 2" xfId="73" xr:uid="{00000000-0005-0000-0000-000041000000}"/>
    <cellStyle name="Total" xfId="74" xr:uid="{00000000-0005-0000-0000-000042000000}"/>
    <cellStyle name="Total 2" xfId="75" xr:uid="{00000000-0005-0000-0000-000043000000}"/>
    <cellStyle name="Total 2 2" xfId="76" xr:uid="{00000000-0005-0000-0000-000044000000}"/>
    <cellStyle name="Гіперпосилання" xfId="156" builtinId="8"/>
    <cellStyle name="Денежный 2" xfId="77" xr:uid="{00000000-0005-0000-0000-000046000000}"/>
    <cellStyle name="Денежный 3" xfId="78" xr:uid="{00000000-0005-0000-0000-000047000000}"/>
    <cellStyle name="Денежный 4" xfId="79" xr:uid="{00000000-0005-0000-0000-000048000000}"/>
    <cellStyle name="Денежный 5" xfId="80" xr:uid="{00000000-0005-0000-0000-000049000000}"/>
    <cellStyle name="Заголовок" xfId="81" xr:uid="{00000000-0005-0000-0000-00004A000000}"/>
    <cellStyle name="Заголовок 1 2" xfId="82" xr:uid="{00000000-0005-0000-0000-00004B000000}"/>
    <cellStyle name="Звичайний" xfId="0" builtinId="0"/>
    <cellStyle name="Личный" xfId="83" xr:uid="{00000000-0005-0000-0000-00004C000000}"/>
    <cellStyle name="Обычный 10" xfId="84" xr:uid="{00000000-0005-0000-0000-00004E000000}"/>
    <cellStyle name="Обычный 10 2" xfId="85" xr:uid="{00000000-0005-0000-0000-00004F000000}"/>
    <cellStyle name="Обычный 11" xfId="86" xr:uid="{00000000-0005-0000-0000-000050000000}"/>
    <cellStyle name="Обычный 12" xfId="87" xr:uid="{00000000-0005-0000-0000-000051000000}"/>
    <cellStyle name="Обычный 13" xfId="88" xr:uid="{00000000-0005-0000-0000-000052000000}"/>
    <cellStyle name="Обычный 14" xfId="89" xr:uid="{00000000-0005-0000-0000-000053000000}"/>
    <cellStyle name="Обычный 15" xfId="90" xr:uid="{00000000-0005-0000-0000-000054000000}"/>
    <cellStyle name="Обычный 15 2" xfId="91" xr:uid="{00000000-0005-0000-0000-000055000000}"/>
    <cellStyle name="Обычный 16" xfId="92" xr:uid="{00000000-0005-0000-0000-000056000000}"/>
    <cellStyle name="Обычный 17" xfId="93" xr:uid="{00000000-0005-0000-0000-000057000000}"/>
    <cellStyle name="Обычный 18" xfId="94" xr:uid="{00000000-0005-0000-0000-000058000000}"/>
    <cellStyle name="Обычный 19" xfId="95" xr:uid="{00000000-0005-0000-0000-000059000000}"/>
    <cellStyle name="Обычный 2" xfId="3" xr:uid="{00000000-0005-0000-0000-00005A000000}"/>
    <cellStyle name="Обычный 2 10" xfId="96" xr:uid="{00000000-0005-0000-0000-00005B000000}"/>
    <cellStyle name="Обычный 2 2" xfId="97" xr:uid="{00000000-0005-0000-0000-00005C000000}"/>
    <cellStyle name="Обычный 2 2 2" xfId="98" xr:uid="{00000000-0005-0000-0000-00005D000000}"/>
    <cellStyle name="Обычный 2 2 2 10" xfId="99" xr:uid="{00000000-0005-0000-0000-00005E000000}"/>
    <cellStyle name="Обычный 2 2 2 2" xfId="100" xr:uid="{00000000-0005-0000-0000-00005F000000}"/>
    <cellStyle name="Обычный 2 2 2 2 2" xfId="101" xr:uid="{00000000-0005-0000-0000-000060000000}"/>
    <cellStyle name="Обычный 2 2 2 2 2 2" xfId="102" xr:uid="{00000000-0005-0000-0000-000061000000}"/>
    <cellStyle name="Обычный 2 2 2 2 3" xfId="103" xr:uid="{00000000-0005-0000-0000-000062000000}"/>
    <cellStyle name="Обычный 2 2 2 2 4" xfId="104" xr:uid="{00000000-0005-0000-0000-000063000000}"/>
    <cellStyle name="Обычный 2 2 2 2 5" xfId="105" xr:uid="{00000000-0005-0000-0000-000064000000}"/>
    <cellStyle name="Обычный 2 2 2 2 6" xfId="106" xr:uid="{00000000-0005-0000-0000-000065000000}"/>
    <cellStyle name="Обычный 2 2 2 2 7" xfId="107" xr:uid="{00000000-0005-0000-0000-000066000000}"/>
    <cellStyle name="Обычный 2 2 2 3" xfId="108" xr:uid="{00000000-0005-0000-0000-000067000000}"/>
    <cellStyle name="Обычный 2 2 2 4" xfId="109" xr:uid="{00000000-0005-0000-0000-000068000000}"/>
    <cellStyle name="Обычный 2 2 2 5" xfId="110" xr:uid="{00000000-0005-0000-0000-000069000000}"/>
    <cellStyle name="Обычный 2 2 2 6" xfId="111" xr:uid="{00000000-0005-0000-0000-00006A000000}"/>
    <cellStyle name="Обычный 2 2 2 7" xfId="112" xr:uid="{00000000-0005-0000-0000-00006B000000}"/>
    <cellStyle name="Обычный 2 2 2 8" xfId="113" xr:uid="{00000000-0005-0000-0000-00006C000000}"/>
    <cellStyle name="Обычный 2 2 2 9" xfId="114" xr:uid="{00000000-0005-0000-0000-00006D000000}"/>
    <cellStyle name="Обычный 2 2 3" xfId="115" xr:uid="{00000000-0005-0000-0000-00006E000000}"/>
    <cellStyle name="Обычный 2 2 4" xfId="116" xr:uid="{00000000-0005-0000-0000-00006F000000}"/>
    <cellStyle name="Обычный 2 2 5" xfId="117" xr:uid="{00000000-0005-0000-0000-000070000000}"/>
    <cellStyle name="Обычный 2 2 6" xfId="118" xr:uid="{00000000-0005-0000-0000-000071000000}"/>
    <cellStyle name="Обычный 2 2 7" xfId="119" xr:uid="{00000000-0005-0000-0000-000072000000}"/>
    <cellStyle name="Обычный 2 3" xfId="120" xr:uid="{00000000-0005-0000-0000-000073000000}"/>
    <cellStyle name="Обычный 2 4" xfId="121" xr:uid="{00000000-0005-0000-0000-000074000000}"/>
    <cellStyle name="Обычный 2 5" xfId="122" xr:uid="{00000000-0005-0000-0000-000075000000}"/>
    <cellStyle name="Обычный 2 6" xfId="123" xr:uid="{00000000-0005-0000-0000-000076000000}"/>
    <cellStyle name="Обычный 2 7" xfId="124" xr:uid="{00000000-0005-0000-0000-000077000000}"/>
    <cellStyle name="Обычный 2 8" xfId="125" xr:uid="{00000000-0005-0000-0000-000078000000}"/>
    <cellStyle name="Обычный 2 9" xfId="126" xr:uid="{00000000-0005-0000-0000-000079000000}"/>
    <cellStyle name="Обычный 20" xfId="127" xr:uid="{00000000-0005-0000-0000-00007A000000}"/>
    <cellStyle name="Обычный 21" xfId="155" xr:uid="{00000000-0005-0000-0000-00007B000000}"/>
    <cellStyle name="Обычный 24" xfId="128" xr:uid="{00000000-0005-0000-0000-00007C000000}"/>
    <cellStyle name="Обычный 24 2" xfId="129" xr:uid="{00000000-0005-0000-0000-00007D000000}"/>
    <cellStyle name="Обычный 3" xfId="5" xr:uid="{00000000-0005-0000-0000-00007E000000}"/>
    <cellStyle name="Обычный 3 2" xfId="6" xr:uid="{00000000-0005-0000-0000-00007F000000}"/>
    <cellStyle name="Обычный 3 3" xfId="130" xr:uid="{00000000-0005-0000-0000-000080000000}"/>
    <cellStyle name="Обычный 4" xfId="131" xr:uid="{00000000-0005-0000-0000-000081000000}"/>
    <cellStyle name="Обычный 4 2" xfId="132" xr:uid="{00000000-0005-0000-0000-000082000000}"/>
    <cellStyle name="Обычный 5" xfId="133" xr:uid="{00000000-0005-0000-0000-000083000000}"/>
    <cellStyle name="Обычный 5 2" xfId="134" xr:uid="{00000000-0005-0000-0000-000084000000}"/>
    <cellStyle name="Обычный 5 3" xfId="135" xr:uid="{00000000-0005-0000-0000-000085000000}"/>
    <cellStyle name="Обычный 5 4" xfId="136" xr:uid="{00000000-0005-0000-0000-000086000000}"/>
    <cellStyle name="Обычный 6" xfId="137" xr:uid="{00000000-0005-0000-0000-000087000000}"/>
    <cellStyle name="Обычный 6 13" xfId="138" xr:uid="{00000000-0005-0000-0000-000088000000}"/>
    <cellStyle name="Обычный 6 2" xfId="139" xr:uid="{00000000-0005-0000-0000-000089000000}"/>
    <cellStyle name="Обычный 6 2 2" xfId="140" xr:uid="{00000000-0005-0000-0000-00008A000000}"/>
    <cellStyle name="Обычный 7" xfId="141" xr:uid="{00000000-0005-0000-0000-00008B000000}"/>
    <cellStyle name="Обычный 7 2" xfId="142" xr:uid="{00000000-0005-0000-0000-00008C000000}"/>
    <cellStyle name="Обычный 8" xfId="143" xr:uid="{00000000-0005-0000-0000-00008D000000}"/>
    <cellStyle name="Обычный 8 2" xfId="144" xr:uid="{00000000-0005-0000-0000-00008E000000}"/>
    <cellStyle name="Обычный 9" xfId="145" xr:uid="{00000000-0005-0000-0000-00008F000000}"/>
    <cellStyle name="Обычный 9 2" xfId="146" xr:uid="{00000000-0005-0000-0000-000090000000}"/>
    <cellStyle name="Обычный_1.3. Шаблон спецификации" xfId="2" xr:uid="{00000000-0005-0000-0000-000091000000}"/>
    <cellStyle name="Обычный_Cost Skazka 01 12 09" xfId="154" xr:uid="{00000000-0005-0000-0000-000092000000}"/>
    <cellStyle name="Стиль 1" xfId="4" xr:uid="{00000000-0005-0000-0000-000094000000}"/>
    <cellStyle name="Стиль 1 2" xfId="147" xr:uid="{00000000-0005-0000-0000-000095000000}"/>
    <cellStyle name="Тысячи [0]_CHARPRIC" xfId="148" xr:uid="{00000000-0005-0000-0000-000096000000}"/>
    <cellStyle name="Тысячи(0)" xfId="149" xr:uid="{00000000-0005-0000-0000-000097000000}"/>
    <cellStyle name="Тысячи(0) 2" xfId="150" xr:uid="{00000000-0005-0000-0000-000098000000}"/>
    <cellStyle name="Тысячи_CHARPRIC" xfId="151" xr:uid="{00000000-0005-0000-0000-000099000000}"/>
    <cellStyle name="Упаковка" xfId="152" xr:uid="{00000000-0005-0000-0000-00009A000000}"/>
    <cellStyle name="Упаковка 2" xfId="153" xr:uid="{00000000-0005-0000-0000-00009B000000}"/>
    <cellStyle name="Финансовый 2" xfId="7" xr:uid="{00000000-0005-0000-0000-00009D000000}"/>
    <cellStyle name="Фінансовий" xfId="1" builtinId="3"/>
  </cellStyles>
  <dxfs count="7"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CCFFCC"/>
      <color rgb="FFFFFFCC"/>
      <color rgb="FF06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nder-1081@foxtrot.ua" TargetMode="External"/><Relationship Id="rId1" Type="http://schemas.openxmlformats.org/officeDocument/2006/relationships/hyperlink" Target="mailto:tender-GKF@foxtrot.kiev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FF25F-CF0B-48AD-86E8-A35037F49D61}">
  <sheetPr>
    <pageSetUpPr fitToPage="1"/>
  </sheetPr>
  <dimension ref="A1:B70"/>
  <sheetViews>
    <sheetView showGridLines="0" showZeros="0" tabSelected="1" defaultGridColor="0" colorId="22" zoomScaleNormal="100" zoomScaleSheetLayoutView="115" workbookViewId="0">
      <selection activeCell="B2" sqref="B2"/>
    </sheetView>
  </sheetViews>
  <sheetFormatPr defaultColWidth="9.140625" defaultRowHeight="12.75"/>
  <cols>
    <col min="1" max="1" width="29.7109375" style="43" customWidth="1"/>
    <col min="2" max="2" width="100.42578125" style="44" customWidth="1"/>
    <col min="3" max="16384" width="9.140625" style="14"/>
  </cols>
  <sheetData>
    <row r="1" spans="1:2" ht="20.25" customHeight="1">
      <c r="A1" s="60" t="s">
        <v>118</v>
      </c>
      <c r="B1" s="60"/>
    </row>
    <row r="2" spans="1:2">
      <c r="A2" s="59" t="s">
        <v>119</v>
      </c>
      <c r="B2" s="28" t="s">
        <v>156</v>
      </c>
    </row>
    <row r="3" spans="1:2" ht="25.5">
      <c r="A3" s="59"/>
      <c r="B3" s="29" t="s">
        <v>157</v>
      </c>
    </row>
    <row r="4" spans="1:2">
      <c r="A4" s="59"/>
      <c r="B4" s="30" t="s">
        <v>158</v>
      </c>
    </row>
    <row r="5" spans="1:2">
      <c r="A5" s="59"/>
      <c r="B5" s="29" t="s">
        <v>159</v>
      </c>
    </row>
    <row r="6" spans="1:2" ht="63.75">
      <c r="A6" s="59"/>
      <c r="B6" s="31" t="s">
        <v>196</v>
      </c>
    </row>
    <row r="7" spans="1:2" ht="12.75" customHeight="1">
      <c r="A7" s="59"/>
      <c r="B7" s="32"/>
    </row>
    <row r="8" spans="1:2" ht="12.75" customHeight="1">
      <c r="A8" s="59" t="s">
        <v>120</v>
      </c>
      <c r="B8" s="33" t="s">
        <v>121</v>
      </c>
    </row>
    <row r="9" spans="1:2">
      <c r="A9" s="59"/>
      <c r="B9" s="31" t="s">
        <v>122</v>
      </c>
    </row>
    <row r="10" spans="1:2" ht="14.25" customHeight="1">
      <c r="A10" s="59"/>
      <c r="B10" s="34" t="s">
        <v>123</v>
      </c>
    </row>
    <row r="11" spans="1:2">
      <c r="A11" s="61" t="s">
        <v>124</v>
      </c>
      <c r="B11" s="35" t="s">
        <v>125</v>
      </c>
    </row>
    <row r="12" spans="1:2">
      <c r="A12" s="61"/>
      <c r="B12" s="36" t="s">
        <v>191</v>
      </c>
    </row>
    <row r="13" spans="1:2" ht="12.75" customHeight="1">
      <c r="A13" s="61"/>
      <c r="B13" s="15" t="s">
        <v>126</v>
      </c>
    </row>
    <row r="14" spans="1:2">
      <c r="A14" s="61"/>
      <c r="B14" s="96" t="s">
        <v>127</v>
      </c>
    </row>
    <row r="15" spans="1:2">
      <c r="A15" s="61"/>
      <c r="B15" s="96" t="s">
        <v>128</v>
      </c>
    </row>
    <row r="16" spans="1:2">
      <c r="A16" s="61"/>
      <c r="B16" s="96" t="s">
        <v>163</v>
      </c>
    </row>
    <row r="17" spans="1:2" ht="25.5">
      <c r="A17" s="61"/>
      <c r="B17" s="96" t="s">
        <v>201</v>
      </c>
    </row>
    <row r="18" spans="1:2">
      <c r="A18" s="61"/>
      <c r="B18" s="37" t="s">
        <v>129</v>
      </c>
    </row>
    <row r="19" spans="1:2">
      <c r="A19" s="61"/>
      <c r="B19" s="38" t="s">
        <v>130</v>
      </c>
    </row>
    <row r="20" spans="1:2">
      <c r="A20" s="59" t="s">
        <v>131</v>
      </c>
      <c r="B20" s="39">
        <v>45384</v>
      </c>
    </row>
    <row r="21" spans="1:2">
      <c r="A21" s="59"/>
      <c r="B21" s="31" t="s">
        <v>132</v>
      </c>
    </row>
    <row r="22" spans="1:2" ht="25.5" customHeight="1">
      <c r="A22" s="59"/>
      <c r="B22" s="40" t="s">
        <v>133</v>
      </c>
    </row>
    <row r="23" spans="1:2">
      <c r="A23" s="59" t="s">
        <v>134</v>
      </c>
      <c r="B23" s="33" t="s">
        <v>135</v>
      </c>
    </row>
    <row r="24" spans="1:2">
      <c r="A24" s="59"/>
      <c r="B24" s="31" t="s">
        <v>136</v>
      </c>
    </row>
    <row r="25" spans="1:2">
      <c r="A25" s="59"/>
      <c r="B25" s="32" t="s">
        <v>137</v>
      </c>
    </row>
    <row r="26" spans="1:2" ht="38.25">
      <c r="A26" s="45" t="s">
        <v>138</v>
      </c>
      <c r="B26" s="41" t="s">
        <v>139</v>
      </c>
    </row>
    <row r="27" spans="1:2" ht="25.5">
      <c r="A27" s="45" t="s">
        <v>140</v>
      </c>
      <c r="B27" s="42" t="s">
        <v>141</v>
      </c>
    </row>
    <row r="28" spans="1:2">
      <c r="A28" s="59" t="s">
        <v>142</v>
      </c>
      <c r="B28" s="33" t="s">
        <v>143</v>
      </c>
    </row>
    <row r="29" spans="1:2">
      <c r="A29" s="59"/>
      <c r="B29" s="31" t="s">
        <v>144</v>
      </c>
    </row>
    <row r="30" spans="1:2">
      <c r="A30" s="59"/>
      <c r="B30" s="32" t="s">
        <v>145</v>
      </c>
    </row>
    <row r="31" spans="1:2">
      <c r="A31" s="59" t="s">
        <v>146</v>
      </c>
      <c r="B31" s="33" t="s">
        <v>147</v>
      </c>
    </row>
    <row r="32" spans="1:2">
      <c r="A32" s="59"/>
      <c r="B32" s="31" t="s">
        <v>148</v>
      </c>
    </row>
    <row r="33" spans="1:2">
      <c r="A33" s="59"/>
      <c r="B33" s="31" t="s">
        <v>149</v>
      </c>
    </row>
    <row r="34" spans="1:2">
      <c r="A34" s="59"/>
      <c r="B34" s="32" t="s">
        <v>150</v>
      </c>
    </row>
    <row r="35" spans="1:2" ht="25.5">
      <c r="A35" s="45" t="s">
        <v>151</v>
      </c>
      <c r="B35" s="42" t="s">
        <v>152</v>
      </c>
    </row>
    <row r="36" spans="1:2" ht="25.5">
      <c r="A36" s="45" t="s">
        <v>153</v>
      </c>
      <c r="B36" s="42" t="s">
        <v>154</v>
      </c>
    </row>
    <row r="37" spans="1:2" ht="25.5">
      <c r="A37" s="45" t="s">
        <v>155</v>
      </c>
      <c r="B37" s="41" t="s">
        <v>200</v>
      </c>
    </row>
    <row r="64" spans="2:2" ht="25.5" customHeight="1">
      <c r="B64" s="43"/>
    </row>
    <row r="65" spans="2:2" ht="12.75" customHeight="1">
      <c r="B65" s="43"/>
    </row>
    <row r="66" spans="2:2" ht="12.75" customHeight="1">
      <c r="B66" s="43"/>
    </row>
    <row r="67" spans="2:2" ht="25.5" customHeight="1">
      <c r="B67" s="43"/>
    </row>
    <row r="70" spans="2:2" ht="12.75" customHeight="1">
      <c r="B70" s="43"/>
    </row>
  </sheetData>
  <mergeCells count="8">
    <mergeCell ref="A28:A30"/>
    <mergeCell ref="A31:A34"/>
    <mergeCell ref="A1:B1"/>
    <mergeCell ref="A2:A7"/>
    <mergeCell ref="A8:A10"/>
    <mergeCell ref="A11:A19"/>
    <mergeCell ref="A20:A22"/>
    <mergeCell ref="A23:A25"/>
  </mergeCells>
  <conditionalFormatting sqref="B20">
    <cfRule type="containsBlanks" dxfId="6" priority="2">
      <formula>LEN(TRIM(B20))=0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а перевищувати 80, інакше складно зберігати листи в папку на комп'ютері." sqref="B2" xr:uid="{D2C73BE2-93FA-4407-982B-724C210D27C3}">
      <formula1>80</formula1>
    </dataValidation>
  </dataValidations>
  <hyperlinks>
    <hyperlink ref="B10" r:id="rId1" xr:uid="{41E14282-CE28-48AA-A228-46492EB9B16C}"/>
    <hyperlink ref="B12" r:id="rId2" xr:uid="{F8B63C79-C540-4A56-B233-6EB3A1E2D7D8}"/>
    <hyperlink ref="B4" location="'Додаток 1'!A1" display="Перелік робіт по адмініструванню серверів наданий в Додатку 1." xr:uid="{9A2643CB-99C8-4142-BACE-7B00857D01D0}"/>
    <hyperlink ref="B5" location="'Додаток 2'!A1" display="Географія проведення BTL-активностей по містах України надано в Додатку 3." xr:uid="{81144A33-9B35-4F6A-9D1C-E55CA0B5136D}"/>
  </hyperlinks>
  <pageMargins left="0.39370078740157483" right="0.39370078740157483" top="0.39370078740157483" bottom="0.39370078740157483" header="0.11811023622047244" footer="0.11811023622047244"/>
  <pageSetup paperSize="9" scale="71" fitToHeight="0" orientation="portrait" r:id="rId3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showGridLines="0" showZeros="0" defaultGridColor="0" colorId="22" zoomScaleNormal="100" workbookViewId="0">
      <selection activeCell="I3" sqref="I3:M3"/>
    </sheetView>
  </sheetViews>
  <sheetFormatPr defaultRowHeight="12.75"/>
  <cols>
    <col min="1" max="1" width="5.28515625" style="4" customWidth="1"/>
    <col min="2" max="2" width="37.5703125" style="4" customWidth="1"/>
    <col min="3" max="3" width="34.85546875" style="1" customWidth="1"/>
    <col min="4" max="4" width="10.28515625" style="5" customWidth="1"/>
    <col min="5" max="12" width="9.28515625" style="1" bestFit="1" customWidth="1"/>
    <col min="13" max="13" width="16.85546875" style="1" customWidth="1"/>
    <col min="14" max="16384" width="9.140625" style="1"/>
  </cols>
  <sheetData>
    <row r="1" spans="1:14">
      <c r="B1" s="8" t="str">
        <f>IF($H$3=0,"Додаток 1. Запит комерційної пропозиції на закупівлю","Комерційна пропозиція")</f>
        <v>Додаток 1. Запит комерційної пропозиції на закупівлю</v>
      </c>
      <c r="C1" s="9"/>
      <c r="D1" s="9"/>
      <c r="E1" s="9"/>
      <c r="F1" s="9"/>
      <c r="G1" s="7"/>
      <c r="J1" s="91"/>
      <c r="K1" s="91"/>
      <c r="L1" s="91"/>
      <c r="M1" s="91"/>
      <c r="N1" s="95" t="str">
        <f>IF($H$3=0,"Змінювати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14">
      <c r="A2" s="49" t="str">
        <f>Документація!B2</f>
        <v>Послуги BTL</v>
      </c>
      <c r="B2" s="50"/>
      <c r="C2" s="50"/>
      <c r="D2" s="50"/>
      <c r="E2" s="50"/>
      <c r="F2" s="50"/>
      <c r="G2" s="51"/>
      <c r="H2" s="52"/>
      <c r="J2" s="92"/>
      <c r="K2" s="92"/>
      <c r="L2" s="92"/>
      <c r="M2" s="92"/>
      <c r="N2" s="95" t="str">
        <f>IF($H$3=0,"Поля для заповнення промарковано кольором.","")</f>
        <v>Поля для заповнення промарковано кольором.</v>
      </c>
    </row>
    <row r="3" spans="1:14">
      <c r="A3" s="68" t="s">
        <v>99</v>
      </c>
      <c r="B3" s="68"/>
      <c r="C3" s="68"/>
      <c r="D3" s="68"/>
      <c r="E3" s="68"/>
      <c r="F3" s="68"/>
      <c r="G3" s="68"/>
      <c r="H3" s="69"/>
      <c r="I3" s="97"/>
      <c r="J3" s="97"/>
      <c r="K3" s="97"/>
      <c r="L3" s="97"/>
      <c r="M3" s="97"/>
    </row>
    <row r="4" spans="1:14">
      <c r="A4" s="68" t="s">
        <v>100</v>
      </c>
      <c r="B4" s="68"/>
      <c r="C4" s="68"/>
      <c r="D4" s="68"/>
      <c r="E4" s="68"/>
      <c r="F4" s="68"/>
      <c r="G4" s="68"/>
      <c r="H4" s="69"/>
      <c r="I4" s="97"/>
      <c r="J4" s="97"/>
      <c r="K4" s="97"/>
      <c r="L4" s="97"/>
      <c r="M4" s="97"/>
    </row>
    <row r="5" spans="1:14">
      <c r="A5" s="68" t="s">
        <v>101</v>
      </c>
      <c r="B5" s="68"/>
      <c r="C5" s="68"/>
      <c r="D5" s="68"/>
      <c r="E5" s="68"/>
      <c r="F5" s="68"/>
      <c r="G5" s="68"/>
      <c r="H5" s="69"/>
      <c r="I5" s="97"/>
      <c r="J5" s="97"/>
      <c r="K5" s="97"/>
      <c r="L5" s="97"/>
      <c r="M5" s="97"/>
    </row>
    <row r="6" spans="1:14">
      <c r="A6" s="68" t="s">
        <v>102</v>
      </c>
      <c r="B6" s="68"/>
      <c r="C6" s="68"/>
      <c r="D6" s="68"/>
      <c r="E6" s="68"/>
      <c r="F6" s="68"/>
      <c r="G6" s="68"/>
      <c r="H6" s="69"/>
      <c r="I6" s="97"/>
      <c r="J6" s="97"/>
      <c r="K6" s="97"/>
      <c r="L6" s="97"/>
      <c r="M6" s="97"/>
    </row>
    <row r="7" spans="1:14">
      <c r="A7" s="68" t="s">
        <v>103</v>
      </c>
      <c r="B7" s="68"/>
      <c r="C7" s="68"/>
      <c r="D7" s="68"/>
      <c r="E7" s="68"/>
      <c r="F7" s="68"/>
      <c r="G7" s="68"/>
      <c r="H7" s="69"/>
      <c r="I7" s="97"/>
      <c r="J7" s="97"/>
      <c r="K7" s="97"/>
      <c r="L7" s="97"/>
      <c r="M7" s="97"/>
    </row>
    <row r="8" spans="1:14">
      <c r="A8" s="68" t="s">
        <v>104</v>
      </c>
      <c r="B8" s="68"/>
      <c r="C8" s="68"/>
      <c r="D8" s="68"/>
      <c r="E8" s="68"/>
      <c r="F8" s="68"/>
      <c r="G8" s="68"/>
      <c r="H8" s="69"/>
      <c r="I8" s="97"/>
      <c r="J8" s="97"/>
      <c r="K8" s="97"/>
      <c r="L8" s="97"/>
      <c r="M8" s="97"/>
    </row>
    <row r="9" spans="1:14">
      <c r="A9" s="68" t="s">
        <v>105</v>
      </c>
      <c r="B9" s="68"/>
      <c r="C9" s="68"/>
      <c r="D9" s="68"/>
      <c r="E9" s="68"/>
      <c r="F9" s="68"/>
      <c r="G9" s="68"/>
      <c r="H9" s="69"/>
      <c r="I9" s="97"/>
      <c r="J9" s="97"/>
      <c r="K9" s="97"/>
      <c r="L9" s="97"/>
      <c r="M9" s="97"/>
    </row>
    <row r="10" spans="1:14">
      <c r="A10" s="68" t="s">
        <v>106</v>
      </c>
      <c r="B10" s="68"/>
      <c r="C10" s="68"/>
      <c r="D10" s="68"/>
      <c r="E10" s="68"/>
      <c r="F10" s="68"/>
      <c r="G10" s="68"/>
      <c r="H10" s="69"/>
      <c r="I10" s="97"/>
      <c r="J10" s="97"/>
      <c r="K10" s="97"/>
      <c r="L10" s="97"/>
      <c r="M10" s="97"/>
    </row>
    <row r="11" spans="1:14">
      <c r="A11" s="68" t="s">
        <v>107</v>
      </c>
      <c r="B11" s="68"/>
      <c r="C11" s="68"/>
      <c r="D11" s="68"/>
      <c r="E11" s="68"/>
      <c r="F11" s="68"/>
      <c r="G11" s="68"/>
      <c r="H11" s="69"/>
      <c r="I11" s="97"/>
      <c r="J11" s="97"/>
      <c r="K11" s="97"/>
      <c r="L11" s="97"/>
      <c r="M11" s="97"/>
    </row>
    <row r="12" spans="1:14">
      <c r="A12" s="68" t="s">
        <v>108</v>
      </c>
      <c r="B12" s="68"/>
      <c r="C12" s="68"/>
      <c r="D12" s="68"/>
      <c r="E12" s="68"/>
      <c r="F12" s="68"/>
      <c r="G12" s="68"/>
      <c r="H12" s="69"/>
      <c r="I12" s="97"/>
      <c r="J12" s="97"/>
      <c r="K12" s="97"/>
      <c r="L12" s="97"/>
      <c r="M12" s="97"/>
    </row>
    <row r="13" spans="1:14">
      <c r="A13" s="68" t="s">
        <v>109</v>
      </c>
      <c r="B13" s="68"/>
      <c r="C13" s="68"/>
      <c r="D13" s="68"/>
      <c r="E13" s="68"/>
      <c r="F13" s="68"/>
      <c r="G13" s="68"/>
      <c r="H13" s="69"/>
      <c r="I13" s="97"/>
      <c r="J13" s="97"/>
      <c r="K13" s="97"/>
      <c r="L13" s="97"/>
      <c r="M13" s="97"/>
    </row>
    <row r="14" spans="1:14">
      <c r="A14" s="68" t="s">
        <v>110</v>
      </c>
      <c r="B14" s="68"/>
      <c r="C14" s="68"/>
      <c r="D14" s="68"/>
      <c r="E14" s="68"/>
      <c r="F14" s="68"/>
      <c r="G14" s="68"/>
      <c r="H14" s="69"/>
      <c r="I14" s="97"/>
      <c r="J14" s="97"/>
      <c r="K14" s="97"/>
      <c r="L14" s="97"/>
      <c r="M14" s="97"/>
    </row>
    <row r="15" spans="1:14">
      <c r="A15" s="68" t="s">
        <v>111</v>
      </c>
      <c r="B15" s="68"/>
      <c r="C15" s="68"/>
      <c r="D15" s="68"/>
      <c r="E15" s="68"/>
      <c r="F15" s="68"/>
      <c r="G15" s="68"/>
      <c r="H15" s="69"/>
      <c r="I15" s="97"/>
      <c r="J15" s="97"/>
      <c r="K15" s="97"/>
      <c r="L15" s="97"/>
      <c r="M15" s="97"/>
    </row>
    <row r="16" spans="1:14">
      <c r="A16" s="68" t="s">
        <v>112</v>
      </c>
      <c r="B16" s="68"/>
      <c r="C16" s="68"/>
      <c r="D16" s="68"/>
      <c r="E16" s="68"/>
      <c r="F16" s="68"/>
      <c r="G16" s="68"/>
      <c r="H16" s="69"/>
      <c r="I16" s="97"/>
      <c r="J16" s="97"/>
      <c r="K16" s="97"/>
      <c r="L16" s="97"/>
      <c r="M16" s="97"/>
    </row>
    <row r="17" spans="1:13">
      <c r="A17" s="70" t="s">
        <v>113</v>
      </c>
      <c r="B17" s="70"/>
      <c r="C17" s="70"/>
      <c r="D17" s="70"/>
      <c r="E17" s="70"/>
      <c r="F17" s="70"/>
      <c r="G17" s="70"/>
      <c r="H17" s="71"/>
      <c r="I17" s="97"/>
      <c r="J17" s="97"/>
      <c r="K17" s="97"/>
      <c r="L17" s="97"/>
      <c r="M17" s="97"/>
    </row>
    <row r="18" spans="1:13" s="2" customFormat="1" ht="24.75" customHeight="1">
      <c r="A18" s="76" t="s">
        <v>77</v>
      </c>
      <c r="B18" s="77"/>
      <c r="C18" s="77"/>
      <c r="D18" s="77"/>
      <c r="E18" s="77"/>
      <c r="F18" s="77"/>
      <c r="G18" s="77"/>
      <c r="H18" s="77"/>
      <c r="I18" s="98"/>
      <c r="J18" s="98"/>
      <c r="K18" s="98"/>
      <c r="L18" s="98"/>
      <c r="M18" s="98"/>
    </row>
    <row r="19" spans="1:13" s="2" customFormat="1" ht="25.5" customHeight="1">
      <c r="A19" s="76" t="s">
        <v>89</v>
      </c>
      <c r="B19" s="77"/>
      <c r="C19" s="77"/>
      <c r="D19" s="77"/>
      <c r="E19" s="77"/>
      <c r="F19" s="77"/>
      <c r="G19" s="77"/>
      <c r="H19" s="77"/>
      <c r="I19" s="98"/>
      <c r="J19" s="98"/>
      <c r="K19" s="98"/>
      <c r="L19" s="98"/>
      <c r="M19" s="98"/>
    </row>
    <row r="20" spans="1:13" ht="24.75" customHeight="1">
      <c r="A20" s="78" t="s">
        <v>78</v>
      </c>
      <c r="B20" s="79"/>
      <c r="C20" s="79"/>
      <c r="D20" s="79"/>
      <c r="E20" s="79"/>
      <c r="F20" s="79"/>
      <c r="G20" s="79"/>
      <c r="H20" s="79"/>
      <c r="I20" s="97"/>
      <c r="J20" s="97"/>
      <c r="K20" s="97"/>
      <c r="L20" s="97"/>
      <c r="M20" s="97"/>
    </row>
    <row r="21" spans="1:13">
      <c r="A21" s="78" t="s">
        <v>79</v>
      </c>
      <c r="B21" s="79"/>
      <c r="C21" s="79"/>
      <c r="D21" s="79"/>
      <c r="E21" s="79"/>
      <c r="F21" s="79"/>
      <c r="G21" s="79"/>
      <c r="H21" s="79"/>
      <c r="I21" s="97"/>
      <c r="J21" s="97"/>
      <c r="K21" s="97"/>
      <c r="L21" s="97"/>
      <c r="M21" s="97"/>
    </row>
    <row r="22" spans="1:13">
      <c r="A22" s="78" t="s">
        <v>162</v>
      </c>
      <c r="B22" s="79"/>
      <c r="C22" s="79"/>
      <c r="D22" s="79"/>
      <c r="E22" s="79"/>
      <c r="F22" s="79"/>
      <c r="G22" s="79"/>
      <c r="H22" s="79"/>
      <c r="I22" s="97"/>
      <c r="J22" s="97"/>
      <c r="K22" s="97"/>
      <c r="L22" s="97"/>
      <c r="M22" s="97"/>
    </row>
    <row r="23" spans="1:13">
      <c r="A23" s="78" t="s">
        <v>88</v>
      </c>
      <c r="B23" s="79"/>
      <c r="C23" s="79"/>
      <c r="D23" s="79"/>
      <c r="E23" s="79"/>
      <c r="F23" s="79"/>
      <c r="G23" s="79"/>
      <c r="H23" s="79"/>
      <c r="I23" s="97"/>
      <c r="J23" s="97"/>
      <c r="K23" s="97"/>
      <c r="L23" s="97"/>
      <c r="M23" s="97"/>
    </row>
    <row r="24" spans="1:13">
      <c r="A24" s="78" t="s">
        <v>80</v>
      </c>
      <c r="B24" s="79"/>
      <c r="C24" s="79"/>
      <c r="D24" s="79"/>
      <c r="E24" s="79"/>
      <c r="F24" s="79"/>
      <c r="G24" s="79"/>
      <c r="H24" s="79"/>
      <c r="I24" s="97"/>
      <c r="J24" s="97"/>
      <c r="K24" s="97"/>
      <c r="L24" s="97"/>
      <c r="M24" s="97"/>
    </row>
    <row r="25" spans="1:13" ht="26.25" customHeight="1">
      <c r="A25" s="82" t="s">
        <v>81</v>
      </c>
      <c r="B25" s="83"/>
      <c r="C25" s="83"/>
      <c r="D25" s="83"/>
      <c r="E25" s="83"/>
      <c r="F25" s="83"/>
      <c r="G25" s="83"/>
      <c r="H25" s="83"/>
      <c r="I25" s="97"/>
      <c r="J25" s="97"/>
      <c r="K25" s="97"/>
      <c r="L25" s="97"/>
      <c r="M25" s="97"/>
    </row>
    <row r="26" spans="1:13" s="4" customFormat="1">
      <c r="A26" s="80" t="s">
        <v>114</v>
      </c>
      <c r="B26" s="73" t="s">
        <v>27</v>
      </c>
      <c r="C26" s="80" t="s">
        <v>28</v>
      </c>
      <c r="D26" s="80" t="s">
        <v>0</v>
      </c>
      <c r="E26" s="81" t="s">
        <v>29</v>
      </c>
      <c r="F26" s="81"/>
      <c r="G26" s="81"/>
      <c r="H26" s="81"/>
      <c r="I26" s="72" t="s">
        <v>164</v>
      </c>
      <c r="J26" s="72"/>
      <c r="K26" s="72"/>
      <c r="L26" s="72"/>
      <c r="M26" s="75" t="s">
        <v>161</v>
      </c>
    </row>
    <row r="27" spans="1:13" s="4" customFormat="1">
      <c r="A27" s="80"/>
      <c r="B27" s="74"/>
      <c r="C27" s="80"/>
      <c r="D27" s="80"/>
      <c r="E27" s="16" t="s">
        <v>30</v>
      </c>
      <c r="F27" s="16" t="s">
        <v>31</v>
      </c>
      <c r="G27" s="16" t="s">
        <v>32</v>
      </c>
      <c r="H27" s="16" t="s">
        <v>33</v>
      </c>
      <c r="I27" s="16" t="s">
        <v>30</v>
      </c>
      <c r="J27" s="16" t="s">
        <v>31</v>
      </c>
      <c r="K27" s="16" t="s">
        <v>32</v>
      </c>
      <c r="L27" s="16" t="s">
        <v>33</v>
      </c>
      <c r="M27" s="75"/>
    </row>
    <row r="28" spans="1:13" ht="112.5">
      <c r="A28" s="53">
        <v>1</v>
      </c>
      <c r="B28" s="53" t="s">
        <v>34</v>
      </c>
      <c r="C28" s="84" t="s">
        <v>90</v>
      </c>
      <c r="D28" s="84" t="s">
        <v>1</v>
      </c>
      <c r="E28" s="6">
        <v>2</v>
      </c>
      <c r="F28" s="6">
        <v>8</v>
      </c>
      <c r="G28" s="6">
        <v>6</v>
      </c>
      <c r="H28" s="6">
        <v>2</v>
      </c>
      <c r="I28" s="18"/>
      <c r="J28" s="18"/>
      <c r="K28" s="18"/>
      <c r="L28" s="18"/>
      <c r="M28" s="20">
        <f>SUMPRODUCT($E28:$H28,I28:L28)</f>
        <v>0</v>
      </c>
    </row>
    <row r="29" spans="1:13" s="3" customFormat="1" ht="191.25">
      <c r="A29" s="53">
        <v>2</v>
      </c>
      <c r="B29" s="53" t="s">
        <v>2</v>
      </c>
      <c r="C29" s="84" t="s">
        <v>91</v>
      </c>
      <c r="D29" s="84" t="s">
        <v>1</v>
      </c>
      <c r="E29" s="6">
        <v>2</v>
      </c>
      <c r="F29" s="6">
        <v>8</v>
      </c>
      <c r="G29" s="6">
        <v>6</v>
      </c>
      <c r="H29" s="6">
        <v>2</v>
      </c>
      <c r="I29" s="18"/>
      <c r="J29" s="18"/>
      <c r="K29" s="18"/>
      <c r="L29" s="18"/>
      <c r="M29" s="20">
        <f t="shared" ref="M29:M51" si="0">SUMPRODUCT($E29:$H29,I29:L29)</f>
        <v>0</v>
      </c>
    </row>
    <row r="30" spans="1:13">
      <c r="A30" s="53">
        <v>3</v>
      </c>
      <c r="B30" s="53" t="s">
        <v>3</v>
      </c>
      <c r="C30" s="84" t="s">
        <v>87</v>
      </c>
      <c r="D30" s="84" t="s">
        <v>1</v>
      </c>
      <c r="E30" s="6">
        <v>5</v>
      </c>
      <c r="F30" s="17" t="s">
        <v>165</v>
      </c>
      <c r="G30" s="17" t="s">
        <v>165</v>
      </c>
      <c r="H30" s="17" t="s">
        <v>165</v>
      </c>
      <c r="I30" s="18"/>
      <c r="J30" s="19" t="s">
        <v>165</v>
      </c>
      <c r="K30" s="19" t="s">
        <v>165</v>
      </c>
      <c r="L30" s="19" t="s">
        <v>165</v>
      </c>
      <c r="M30" s="20">
        <f t="shared" si="0"/>
        <v>0</v>
      </c>
    </row>
    <row r="31" spans="1:13" ht="45">
      <c r="A31" s="53">
        <v>4</v>
      </c>
      <c r="B31" s="53" t="s">
        <v>82</v>
      </c>
      <c r="C31" s="84" t="s">
        <v>86</v>
      </c>
      <c r="D31" s="84" t="s">
        <v>4</v>
      </c>
      <c r="E31" s="6">
        <f>9*4*E28+5*2*20</f>
        <v>272</v>
      </c>
      <c r="F31" s="6">
        <f>9*4*F28+5*2*60</f>
        <v>888</v>
      </c>
      <c r="G31" s="6">
        <f>7*4*G28</f>
        <v>168</v>
      </c>
      <c r="H31" s="6">
        <f>5*4*H28</f>
        <v>40</v>
      </c>
      <c r="I31" s="18"/>
      <c r="J31" s="18"/>
      <c r="K31" s="18"/>
      <c r="L31" s="18"/>
      <c r="M31" s="20">
        <f t="shared" si="0"/>
        <v>0</v>
      </c>
    </row>
    <row r="32" spans="1:13" ht="22.5">
      <c r="A32" s="53">
        <v>5</v>
      </c>
      <c r="B32" s="56" t="s">
        <v>5</v>
      </c>
      <c r="C32" s="84" t="s">
        <v>85</v>
      </c>
      <c r="D32" s="84" t="s">
        <v>4</v>
      </c>
      <c r="E32" s="6">
        <f>7*4*E28</f>
        <v>56</v>
      </c>
      <c r="F32" s="6">
        <f>7*4*F28</f>
        <v>224</v>
      </c>
      <c r="G32" s="6">
        <f>7*4*G28</f>
        <v>168</v>
      </c>
      <c r="H32" s="17" t="s">
        <v>165</v>
      </c>
      <c r="I32" s="18"/>
      <c r="J32" s="18"/>
      <c r="K32" s="18"/>
      <c r="L32" s="19" t="s">
        <v>165</v>
      </c>
      <c r="M32" s="20">
        <f t="shared" si="0"/>
        <v>0</v>
      </c>
    </row>
    <row r="33" spans="1:13" ht="33.75">
      <c r="A33" s="53">
        <v>6</v>
      </c>
      <c r="B33" s="56" t="s">
        <v>6</v>
      </c>
      <c r="C33" s="84" t="s">
        <v>76</v>
      </c>
      <c r="D33" s="84" t="s">
        <v>4</v>
      </c>
      <c r="E33" s="6">
        <f>4*4*E28</f>
        <v>32</v>
      </c>
      <c r="F33" s="6">
        <f>4*4*F28</f>
        <v>128</v>
      </c>
      <c r="G33" s="17" t="s">
        <v>165</v>
      </c>
      <c r="H33" s="17" t="s">
        <v>165</v>
      </c>
      <c r="I33" s="18"/>
      <c r="J33" s="18"/>
      <c r="K33" s="19" t="s">
        <v>165</v>
      </c>
      <c r="L33" s="19" t="s">
        <v>165</v>
      </c>
      <c r="M33" s="20">
        <f t="shared" si="0"/>
        <v>0</v>
      </c>
    </row>
    <row r="34" spans="1:13" ht="90">
      <c r="A34" s="53">
        <v>7</v>
      </c>
      <c r="B34" s="56" t="s">
        <v>160</v>
      </c>
      <c r="C34" s="84" t="s">
        <v>167</v>
      </c>
      <c r="D34" s="84" t="s">
        <v>4</v>
      </c>
      <c r="E34" s="6">
        <f>6*4*E28</f>
        <v>48</v>
      </c>
      <c r="F34" s="6">
        <f>6*4*F28</f>
        <v>192</v>
      </c>
      <c r="G34" s="6">
        <f>6*4*G28</f>
        <v>144</v>
      </c>
      <c r="H34" s="17" t="s">
        <v>165</v>
      </c>
      <c r="I34" s="18"/>
      <c r="J34" s="18"/>
      <c r="K34" s="18"/>
      <c r="L34" s="19" t="s">
        <v>165</v>
      </c>
      <c r="M34" s="20">
        <f t="shared" si="0"/>
        <v>0</v>
      </c>
    </row>
    <row r="35" spans="1:13" ht="33.75">
      <c r="A35" s="53">
        <v>8</v>
      </c>
      <c r="B35" s="56" t="s">
        <v>166</v>
      </c>
      <c r="C35" s="84" t="s">
        <v>83</v>
      </c>
      <c r="D35" s="84" t="s">
        <v>4</v>
      </c>
      <c r="E35" s="6">
        <f>8*4*2*E28+4*2*20</f>
        <v>288</v>
      </c>
      <c r="F35" s="6">
        <f>8*4*2*F28+4*2*60</f>
        <v>992</v>
      </c>
      <c r="G35" s="6">
        <f>6*4*G28</f>
        <v>144</v>
      </c>
      <c r="H35" s="6">
        <f>6*4*H28</f>
        <v>48</v>
      </c>
      <c r="I35" s="18"/>
      <c r="J35" s="18"/>
      <c r="K35" s="18"/>
      <c r="L35" s="18"/>
      <c r="M35" s="20">
        <f t="shared" si="0"/>
        <v>0</v>
      </c>
    </row>
    <row r="36" spans="1:13" ht="45">
      <c r="A36" s="53">
        <v>9</v>
      </c>
      <c r="B36" s="56" t="s">
        <v>172</v>
      </c>
      <c r="C36" s="84" t="s">
        <v>198</v>
      </c>
      <c r="D36" s="84" t="s">
        <v>4</v>
      </c>
      <c r="E36" s="6">
        <f>4*2*E28+12*4*E28</f>
        <v>112</v>
      </c>
      <c r="F36" s="6">
        <f>4*2*F28+12*4*F28</f>
        <v>448</v>
      </c>
      <c r="G36" s="6">
        <f t="shared" ref="G36:H36" si="1">4*2*G28</f>
        <v>48</v>
      </c>
      <c r="H36" s="6">
        <f t="shared" si="1"/>
        <v>16</v>
      </c>
      <c r="I36" s="18"/>
      <c r="J36" s="18"/>
      <c r="K36" s="18"/>
      <c r="L36" s="18"/>
      <c r="M36" s="20">
        <f t="shared" si="0"/>
        <v>0</v>
      </c>
    </row>
    <row r="37" spans="1:13" ht="22.5">
      <c r="A37" s="53">
        <v>10</v>
      </c>
      <c r="B37" s="56" t="s">
        <v>173</v>
      </c>
      <c r="C37" s="84" t="s">
        <v>174</v>
      </c>
      <c r="D37" s="84" t="s">
        <v>175</v>
      </c>
      <c r="E37" s="6">
        <v>2</v>
      </c>
      <c r="F37" s="6">
        <v>8</v>
      </c>
      <c r="G37" s="6">
        <v>6</v>
      </c>
      <c r="H37" s="17" t="s">
        <v>165</v>
      </c>
      <c r="I37" s="18"/>
      <c r="J37" s="18"/>
      <c r="K37" s="18"/>
      <c r="L37" s="19" t="s">
        <v>165</v>
      </c>
      <c r="M37" s="20">
        <f t="shared" si="0"/>
        <v>0</v>
      </c>
    </row>
    <row r="38" spans="1:13" ht="22.5">
      <c r="A38" s="53">
        <v>11</v>
      </c>
      <c r="B38" s="56" t="s">
        <v>176</v>
      </c>
      <c r="C38" s="84" t="s">
        <v>174</v>
      </c>
      <c r="D38" s="84" t="s">
        <v>177</v>
      </c>
      <c r="E38" s="17" t="s">
        <v>165</v>
      </c>
      <c r="F38" s="17" t="s">
        <v>165</v>
      </c>
      <c r="G38" s="17" t="s">
        <v>165</v>
      </c>
      <c r="H38" s="6">
        <v>2</v>
      </c>
      <c r="I38" s="19" t="s">
        <v>165</v>
      </c>
      <c r="J38" s="19" t="s">
        <v>165</v>
      </c>
      <c r="K38" s="19" t="s">
        <v>165</v>
      </c>
      <c r="L38" s="18"/>
      <c r="M38" s="20">
        <f t="shared" si="0"/>
        <v>0</v>
      </c>
    </row>
    <row r="39" spans="1:13" ht="22.5">
      <c r="A39" s="53">
        <v>12</v>
      </c>
      <c r="B39" s="56" t="s">
        <v>178</v>
      </c>
      <c r="C39" s="84" t="s">
        <v>179</v>
      </c>
      <c r="D39" s="84" t="s">
        <v>180</v>
      </c>
      <c r="E39" s="6">
        <v>2</v>
      </c>
      <c r="F39" s="6">
        <v>8</v>
      </c>
      <c r="G39" s="17" t="s">
        <v>165</v>
      </c>
      <c r="H39" s="17" t="s">
        <v>165</v>
      </c>
      <c r="I39" s="18"/>
      <c r="J39" s="18"/>
      <c r="K39" s="19" t="s">
        <v>165</v>
      </c>
      <c r="L39" s="19" t="s">
        <v>165</v>
      </c>
      <c r="M39" s="20">
        <f t="shared" si="0"/>
        <v>0</v>
      </c>
    </row>
    <row r="40" spans="1:13" ht="33.75">
      <c r="A40" s="53">
        <v>13</v>
      </c>
      <c r="B40" s="56" t="s">
        <v>199</v>
      </c>
      <c r="C40" s="84" t="s">
        <v>181</v>
      </c>
      <c r="D40" s="84" t="s">
        <v>180</v>
      </c>
      <c r="E40" s="6">
        <v>2</v>
      </c>
      <c r="F40" s="6">
        <v>8</v>
      </c>
      <c r="G40" s="6">
        <v>6</v>
      </c>
      <c r="H40" s="17" t="s">
        <v>165</v>
      </c>
      <c r="I40" s="18"/>
      <c r="J40" s="18"/>
      <c r="K40" s="18"/>
      <c r="L40" s="19" t="s">
        <v>165</v>
      </c>
      <c r="M40" s="20">
        <f t="shared" si="0"/>
        <v>0</v>
      </c>
    </row>
    <row r="41" spans="1:13" ht="22.5">
      <c r="A41" s="53">
        <v>14</v>
      </c>
      <c r="B41" s="53" t="s">
        <v>193</v>
      </c>
      <c r="C41" s="84" t="s">
        <v>192</v>
      </c>
      <c r="D41" s="84" t="s">
        <v>7</v>
      </c>
      <c r="E41" s="6">
        <f>4*E28</f>
        <v>8</v>
      </c>
      <c r="F41" s="6">
        <f>4*F28</f>
        <v>32</v>
      </c>
      <c r="G41" s="17" t="s">
        <v>165</v>
      </c>
      <c r="H41" s="17" t="s">
        <v>165</v>
      </c>
      <c r="I41" s="18"/>
      <c r="J41" s="18"/>
      <c r="K41" s="19" t="s">
        <v>165</v>
      </c>
      <c r="L41" s="19" t="s">
        <v>165</v>
      </c>
      <c r="M41" s="20">
        <f t="shared" si="0"/>
        <v>0</v>
      </c>
    </row>
    <row r="42" spans="1:13" s="21" customFormat="1" ht="78.75">
      <c r="A42" s="53">
        <v>15</v>
      </c>
      <c r="B42" s="53" t="s">
        <v>182</v>
      </c>
      <c r="C42" s="84" t="s">
        <v>183</v>
      </c>
      <c r="D42" s="84" t="s">
        <v>7</v>
      </c>
      <c r="E42" s="6">
        <f>4*E28</f>
        <v>8</v>
      </c>
      <c r="F42" s="6">
        <f>4*F28</f>
        <v>32</v>
      </c>
      <c r="G42" s="17" t="s">
        <v>165</v>
      </c>
      <c r="H42" s="17" t="s">
        <v>165</v>
      </c>
      <c r="I42" s="18"/>
      <c r="J42" s="18"/>
      <c r="K42" s="19" t="s">
        <v>165</v>
      </c>
      <c r="L42" s="19" t="s">
        <v>165</v>
      </c>
      <c r="M42" s="20">
        <f t="shared" si="0"/>
        <v>0</v>
      </c>
    </row>
    <row r="43" spans="1:13">
      <c r="A43" s="53">
        <v>16</v>
      </c>
      <c r="B43" s="85" t="s">
        <v>197</v>
      </c>
      <c r="C43" s="93"/>
      <c r="D43" s="84" t="s">
        <v>7</v>
      </c>
      <c r="E43" s="6">
        <f>4*E28</f>
        <v>8</v>
      </c>
      <c r="F43" s="6">
        <f>4*F28</f>
        <v>32</v>
      </c>
      <c r="G43" s="17" t="s">
        <v>165</v>
      </c>
      <c r="H43" s="17" t="s">
        <v>165</v>
      </c>
      <c r="I43" s="18"/>
      <c r="J43" s="18"/>
      <c r="K43" s="19" t="s">
        <v>165</v>
      </c>
      <c r="L43" s="19" t="s">
        <v>165</v>
      </c>
      <c r="M43" s="20">
        <f t="shared" si="0"/>
        <v>0</v>
      </c>
    </row>
    <row r="44" spans="1:13" ht="22.5">
      <c r="A44" s="53">
        <v>17</v>
      </c>
      <c r="B44" s="85" t="s">
        <v>194</v>
      </c>
      <c r="C44" s="93"/>
      <c r="D44" s="84" t="s">
        <v>8</v>
      </c>
      <c r="E44" s="6">
        <f>20*E28</f>
        <v>40</v>
      </c>
      <c r="F44" s="6">
        <f t="shared" ref="F44:H44" si="2">20*F28</f>
        <v>160</v>
      </c>
      <c r="G44" s="6">
        <f t="shared" si="2"/>
        <v>120</v>
      </c>
      <c r="H44" s="6">
        <f t="shared" si="2"/>
        <v>40</v>
      </c>
      <c r="I44" s="18"/>
      <c r="J44" s="18"/>
      <c r="K44" s="18"/>
      <c r="L44" s="18"/>
      <c r="M44" s="20">
        <f t="shared" si="0"/>
        <v>0</v>
      </c>
    </row>
    <row r="45" spans="1:13">
      <c r="A45" s="53">
        <v>18</v>
      </c>
      <c r="B45" s="85" t="s">
        <v>184</v>
      </c>
      <c r="C45" s="93"/>
      <c r="D45" s="84" t="s">
        <v>9</v>
      </c>
      <c r="E45" s="6">
        <f>8*E28</f>
        <v>16</v>
      </c>
      <c r="F45" s="6">
        <f t="shared" ref="F45" si="3">8*F28</f>
        <v>64</v>
      </c>
      <c r="G45" s="17" t="s">
        <v>165</v>
      </c>
      <c r="H45" s="17" t="s">
        <v>165</v>
      </c>
      <c r="I45" s="18"/>
      <c r="J45" s="18"/>
      <c r="K45" s="19" t="s">
        <v>165</v>
      </c>
      <c r="L45" s="19" t="s">
        <v>165</v>
      </c>
      <c r="M45" s="20">
        <f t="shared" si="0"/>
        <v>0</v>
      </c>
    </row>
    <row r="46" spans="1:13">
      <c r="A46" s="53">
        <v>19</v>
      </c>
      <c r="B46" s="86" t="s">
        <v>92</v>
      </c>
      <c r="C46" s="94"/>
      <c r="D46" s="88" t="s">
        <v>9</v>
      </c>
      <c r="E46" s="23">
        <f>400*E28</f>
        <v>800</v>
      </c>
      <c r="F46" s="23">
        <f t="shared" ref="F46:H46" si="4">400*F28</f>
        <v>3200</v>
      </c>
      <c r="G46" s="23">
        <f t="shared" si="4"/>
        <v>2400</v>
      </c>
      <c r="H46" s="23">
        <f t="shared" si="4"/>
        <v>800</v>
      </c>
      <c r="I46" s="18"/>
      <c r="J46" s="18"/>
      <c r="K46" s="18"/>
      <c r="L46" s="18"/>
      <c r="M46" s="20">
        <f t="shared" si="0"/>
        <v>0</v>
      </c>
    </row>
    <row r="47" spans="1:13" ht="45">
      <c r="A47" s="53">
        <v>20</v>
      </c>
      <c r="B47" s="57" t="s">
        <v>185</v>
      </c>
      <c r="C47" s="89" t="s">
        <v>186</v>
      </c>
      <c r="D47" s="89" t="s">
        <v>9</v>
      </c>
      <c r="E47" s="24">
        <f>2*E28+F28+G28+H28</f>
        <v>20</v>
      </c>
      <c r="F47" s="25" t="s">
        <v>165</v>
      </c>
      <c r="G47" s="25" t="s">
        <v>165</v>
      </c>
      <c r="H47" s="25" t="s">
        <v>165</v>
      </c>
      <c r="I47" s="18"/>
      <c r="J47" s="19" t="s">
        <v>165</v>
      </c>
      <c r="K47" s="19" t="s">
        <v>165</v>
      </c>
      <c r="L47" s="19" t="s">
        <v>165</v>
      </c>
      <c r="M47" s="20">
        <f t="shared" si="0"/>
        <v>0</v>
      </c>
    </row>
    <row r="48" spans="1:13" ht="67.5">
      <c r="A48" s="53">
        <v>21</v>
      </c>
      <c r="B48" s="57" t="s">
        <v>168</v>
      </c>
      <c r="C48" s="89" t="s">
        <v>187</v>
      </c>
      <c r="D48" s="89" t="s">
        <v>7</v>
      </c>
      <c r="E48" s="24">
        <f>4*E28</f>
        <v>8</v>
      </c>
      <c r="F48" s="24">
        <f>4*F28</f>
        <v>32</v>
      </c>
      <c r="G48" s="25" t="s">
        <v>165</v>
      </c>
      <c r="H48" s="25" t="s">
        <v>165</v>
      </c>
      <c r="I48" s="18"/>
      <c r="J48" s="18"/>
      <c r="K48" s="19" t="s">
        <v>165</v>
      </c>
      <c r="L48" s="19" t="s">
        <v>165</v>
      </c>
      <c r="M48" s="20">
        <f t="shared" si="0"/>
        <v>0</v>
      </c>
    </row>
    <row r="49" spans="1:13">
      <c r="A49" s="54">
        <v>22</v>
      </c>
      <c r="B49" s="87" t="s">
        <v>84</v>
      </c>
      <c r="C49" s="89"/>
      <c r="D49" s="90" t="s">
        <v>7</v>
      </c>
      <c r="E49" s="26">
        <f>4*E28</f>
        <v>8</v>
      </c>
      <c r="F49" s="26">
        <f>4*F28</f>
        <v>32</v>
      </c>
      <c r="G49" s="27" t="s">
        <v>165</v>
      </c>
      <c r="H49" s="27" t="s">
        <v>165</v>
      </c>
      <c r="I49" s="18"/>
      <c r="J49" s="18"/>
      <c r="K49" s="19" t="s">
        <v>165</v>
      </c>
      <c r="L49" s="19" t="s">
        <v>165</v>
      </c>
      <c r="M49" s="20">
        <f>SUMPRODUCT($E49:$H49,I49:L49)</f>
        <v>0</v>
      </c>
    </row>
    <row r="50" spans="1:13" ht="22.5">
      <c r="A50" s="55">
        <v>23</v>
      </c>
      <c r="B50" s="58" t="s">
        <v>188</v>
      </c>
      <c r="C50" s="89" t="s">
        <v>195</v>
      </c>
      <c r="D50" s="89" t="s">
        <v>4</v>
      </c>
      <c r="E50" s="24">
        <f>4*4*E28</f>
        <v>32</v>
      </c>
      <c r="F50" s="24">
        <f>4*4*F28</f>
        <v>128</v>
      </c>
      <c r="G50" s="17" t="s">
        <v>165</v>
      </c>
      <c r="H50" s="17" t="s">
        <v>165</v>
      </c>
      <c r="I50" s="18"/>
      <c r="J50" s="18"/>
      <c r="K50" s="19" t="s">
        <v>165</v>
      </c>
      <c r="L50" s="19" t="s">
        <v>165</v>
      </c>
      <c r="M50" s="20">
        <f>SUMPRODUCT($E50:$H50,I50:L50)</f>
        <v>0</v>
      </c>
    </row>
    <row r="51" spans="1:13" ht="22.5">
      <c r="A51" s="54">
        <v>24</v>
      </c>
      <c r="B51" s="58" t="s">
        <v>189</v>
      </c>
      <c r="C51" s="89" t="s">
        <v>190</v>
      </c>
      <c r="D51" s="84" t="s">
        <v>1</v>
      </c>
      <c r="E51" s="24">
        <f>E28</f>
        <v>2</v>
      </c>
      <c r="F51" s="24">
        <f t="shared" ref="F51:H51" si="5">F28</f>
        <v>8</v>
      </c>
      <c r="G51" s="24">
        <f t="shared" si="5"/>
        <v>6</v>
      </c>
      <c r="H51" s="24">
        <f t="shared" si="5"/>
        <v>2</v>
      </c>
      <c r="I51" s="18"/>
      <c r="J51" s="18"/>
      <c r="K51" s="18"/>
      <c r="L51" s="18"/>
      <c r="M51" s="20">
        <f>SUMPRODUCT($E51:$H51,I51:L51)</f>
        <v>0</v>
      </c>
    </row>
    <row r="52" spans="1:13" ht="15">
      <c r="A52" s="65" t="s">
        <v>115</v>
      </c>
      <c r="B52" s="66"/>
      <c r="C52" s="66"/>
      <c r="D52" s="66"/>
      <c r="E52" s="66"/>
      <c r="F52" s="66"/>
      <c r="G52" s="66"/>
      <c r="H52" s="67"/>
      <c r="I52" s="62">
        <f>SUM(M28:M51)</f>
        <v>0</v>
      </c>
      <c r="J52" s="63"/>
      <c r="K52" s="63"/>
      <c r="L52" s="63"/>
      <c r="M52" s="64"/>
    </row>
  </sheetData>
  <sheetProtection algorithmName="SHA-512" hashValue="3jH9TmSrYST3WBuw0nwYG/hhGEmjXCkpJedUa3qXciqmVFqmDZxXC/758gimm8AFzwE0cLtBctRUCq2XaYX9eQ==" saltValue="Fvx9s0f/fmrwV5Mi7oAe6w==" spinCount="100000" sheet="1" formatCells="0" formatColumns="0" formatRows="0" autoFilter="0"/>
  <protectedRanges>
    <protectedRange sqref="I1:M1048576" name="Диапазон1_1"/>
  </protectedRanges>
  <mergeCells count="55">
    <mergeCell ref="A26:A27"/>
    <mergeCell ref="E26:H26"/>
    <mergeCell ref="A23:H23"/>
    <mergeCell ref="A24:H24"/>
    <mergeCell ref="A25:H25"/>
    <mergeCell ref="C26:C27"/>
    <mergeCell ref="D26:D27"/>
    <mergeCell ref="A19:H19"/>
    <mergeCell ref="A18:H18"/>
    <mergeCell ref="A20:H20"/>
    <mergeCell ref="A21:H21"/>
    <mergeCell ref="A22:H22"/>
    <mergeCell ref="I26:L26"/>
    <mergeCell ref="B26:B27"/>
    <mergeCell ref="I23:M23"/>
    <mergeCell ref="I24:M24"/>
    <mergeCell ref="I25:M25"/>
    <mergeCell ref="M26:M27"/>
    <mergeCell ref="A13:H13"/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3:H3"/>
    <mergeCell ref="A4:H4"/>
    <mergeCell ref="A5:H5"/>
    <mergeCell ref="A6:H6"/>
    <mergeCell ref="A7:H7"/>
    <mergeCell ref="I19:M19"/>
    <mergeCell ref="I20:M20"/>
    <mergeCell ref="I21:M21"/>
    <mergeCell ref="I22:M22"/>
    <mergeCell ref="I14:M14"/>
    <mergeCell ref="I15:M15"/>
    <mergeCell ref="I16:M16"/>
    <mergeCell ref="I17:M17"/>
    <mergeCell ref="I52:M52"/>
    <mergeCell ref="A52:H52"/>
    <mergeCell ref="I3:M3"/>
    <mergeCell ref="I4:M4"/>
    <mergeCell ref="I5:M5"/>
    <mergeCell ref="I6:M6"/>
    <mergeCell ref="I7:M7"/>
    <mergeCell ref="I8:M8"/>
    <mergeCell ref="I9:M9"/>
    <mergeCell ref="I10:M10"/>
    <mergeCell ref="I11:M11"/>
    <mergeCell ref="I12:M12"/>
    <mergeCell ref="I13:M13"/>
    <mergeCell ref="I18:M18"/>
  </mergeCells>
  <conditionalFormatting sqref="I3:M28 I29:L44 M29:M51">
    <cfRule type="containsBlanks" dxfId="5" priority="6">
      <formula>LEN(TRIM(I3))=0</formula>
    </cfRule>
  </conditionalFormatting>
  <conditionalFormatting sqref="I45:L45">
    <cfRule type="containsBlanks" dxfId="4" priority="5">
      <formula>LEN(TRIM(I45))=0</formula>
    </cfRule>
  </conditionalFormatting>
  <conditionalFormatting sqref="I46:L46">
    <cfRule type="containsBlanks" dxfId="3" priority="4">
      <formula>LEN(TRIM(I46))=0</formula>
    </cfRule>
  </conditionalFormatting>
  <conditionalFormatting sqref="I47:L48">
    <cfRule type="containsBlanks" dxfId="2" priority="3">
      <formula>LEN(TRIM(I47))=0</formula>
    </cfRule>
  </conditionalFormatting>
  <conditionalFormatting sqref="I49:L50">
    <cfRule type="containsBlanks" dxfId="1" priority="2">
      <formula>LEN(TRIM(I49))=0</formula>
    </cfRule>
  </conditionalFormatting>
  <conditionalFormatting sqref="I51:L51">
    <cfRule type="containsBlanks" dxfId="0" priority="1">
      <formula>LEN(TRIM(I51))=0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B1:F2" xr:uid="{6AC26616-0CEE-41E2-8E32-E62051CFBEF7}"/>
  </dataValidations>
  <pageMargins left="0.27559055118110237" right="0.19685039370078741" top="0.19685039370078741" bottom="0.35433070866141736" header="0.19685039370078741" footer="0.19685039370078741"/>
  <pageSetup paperSize="9" scale="55" orientation="portrait" r:id="rId1"/>
  <headerFooter>
    <oddFooter>&amp;L&amp;"+,обычный"&amp;10&amp;K01+047Лист &amp;P з &amp;N листів&amp;R&amp;"+,обычный"&amp;10&amp;K01+049http://foxtrotgroup.com.ua/uk/tender.html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7EF29-B7E9-4D8E-B63E-BF91CB581E8D}">
  <dimension ref="A1:C71"/>
  <sheetViews>
    <sheetView workbookViewId="0">
      <selection activeCell="G7" sqref="G7"/>
    </sheetView>
  </sheetViews>
  <sheetFormatPr defaultRowHeight="12.75"/>
  <cols>
    <col min="1" max="1" width="5.5703125" style="11" bestFit="1" customWidth="1"/>
    <col min="2" max="2" width="21.42578125" style="10" bestFit="1" customWidth="1"/>
    <col min="3" max="3" width="10.42578125" style="11" customWidth="1"/>
    <col min="4" max="16384" width="9.140625" style="10"/>
  </cols>
  <sheetData>
    <row r="1" spans="1:3">
      <c r="A1" s="46" t="s">
        <v>117</v>
      </c>
    </row>
    <row r="2" spans="1:3">
      <c r="A2" s="47" t="str">
        <f>Документація!B2</f>
        <v>Послуги BTL</v>
      </c>
    </row>
    <row r="3" spans="1:3">
      <c r="A3" s="22" t="s">
        <v>98</v>
      </c>
      <c r="B3" s="22" t="s">
        <v>35</v>
      </c>
      <c r="C3" s="22" t="s">
        <v>36</v>
      </c>
    </row>
    <row r="4" spans="1:3">
      <c r="A4" s="48">
        <v>1</v>
      </c>
      <c r="B4" s="12" t="s">
        <v>45</v>
      </c>
      <c r="C4" s="13">
        <v>1</v>
      </c>
    </row>
    <row r="5" spans="1:3">
      <c r="A5" s="48">
        <v>2</v>
      </c>
      <c r="B5" s="12" t="s">
        <v>38</v>
      </c>
      <c r="C5" s="13">
        <v>2</v>
      </c>
    </row>
    <row r="6" spans="1:3">
      <c r="A6" s="48">
        <v>3</v>
      </c>
      <c r="B6" s="12" t="s">
        <v>52</v>
      </c>
      <c r="C6" s="13">
        <v>2</v>
      </c>
    </row>
    <row r="7" spans="1:3">
      <c r="A7" s="48">
        <v>4</v>
      </c>
      <c r="B7" s="12" t="s">
        <v>169</v>
      </c>
      <c r="C7" s="13">
        <v>2</v>
      </c>
    </row>
    <row r="8" spans="1:3">
      <c r="A8" s="48">
        <v>5</v>
      </c>
      <c r="B8" s="12" t="s">
        <v>60</v>
      </c>
      <c r="C8" s="13">
        <v>2</v>
      </c>
    </row>
    <row r="9" spans="1:3">
      <c r="A9" s="48">
        <v>6</v>
      </c>
      <c r="B9" s="12" t="s">
        <v>67</v>
      </c>
      <c r="C9" s="13">
        <v>2</v>
      </c>
    </row>
    <row r="10" spans="1:3">
      <c r="A10" s="48">
        <v>7</v>
      </c>
      <c r="B10" s="12" t="s">
        <v>95</v>
      </c>
      <c r="C10" s="13">
        <v>3</v>
      </c>
    </row>
    <row r="11" spans="1:3">
      <c r="A11" s="48">
        <v>8</v>
      </c>
      <c r="B11" s="12" t="s">
        <v>46</v>
      </c>
      <c r="C11" s="13">
        <v>3</v>
      </c>
    </row>
    <row r="12" spans="1:3">
      <c r="A12" s="48">
        <v>9</v>
      </c>
      <c r="B12" s="12" t="s">
        <v>170</v>
      </c>
      <c r="C12" s="13">
        <v>3</v>
      </c>
    </row>
    <row r="13" spans="1:3">
      <c r="A13" s="48">
        <v>10</v>
      </c>
      <c r="B13" s="12" t="s">
        <v>75</v>
      </c>
      <c r="C13" s="13">
        <v>3</v>
      </c>
    </row>
    <row r="14" spans="1:3">
      <c r="A14" s="48">
        <v>11</v>
      </c>
      <c r="B14" s="12" t="s">
        <v>37</v>
      </c>
      <c r="C14" s="13">
        <v>3</v>
      </c>
    </row>
    <row r="15" spans="1:3">
      <c r="A15" s="48">
        <v>12</v>
      </c>
      <c r="B15" s="12" t="s">
        <v>74</v>
      </c>
      <c r="C15" s="13">
        <v>3</v>
      </c>
    </row>
    <row r="16" spans="1:3">
      <c r="A16" s="48">
        <v>13</v>
      </c>
      <c r="B16" s="12" t="s">
        <v>10</v>
      </c>
      <c r="C16" s="13">
        <v>3</v>
      </c>
    </row>
    <row r="17" spans="1:3">
      <c r="A17" s="48">
        <v>14</v>
      </c>
      <c r="B17" s="12" t="s">
        <v>42</v>
      </c>
      <c r="C17" s="13">
        <v>3</v>
      </c>
    </row>
    <row r="18" spans="1:3">
      <c r="A18" s="48">
        <v>15</v>
      </c>
      <c r="B18" s="12" t="s">
        <v>43</v>
      </c>
      <c r="C18" s="13">
        <v>3</v>
      </c>
    </row>
    <row r="19" spans="1:3">
      <c r="A19" s="48">
        <v>16</v>
      </c>
      <c r="B19" s="12" t="s">
        <v>93</v>
      </c>
      <c r="C19" s="13">
        <v>3</v>
      </c>
    </row>
    <row r="20" spans="1:3">
      <c r="A20" s="48">
        <v>17</v>
      </c>
      <c r="B20" s="12" t="s">
        <v>94</v>
      </c>
      <c r="C20" s="13">
        <v>3</v>
      </c>
    </row>
    <row r="21" spans="1:3">
      <c r="A21" s="48">
        <v>18</v>
      </c>
      <c r="B21" s="12" t="s">
        <v>51</v>
      </c>
      <c r="C21" s="13">
        <v>3</v>
      </c>
    </row>
    <row r="22" spans="1:3">
      <c r="A22" s="48">
        <v>19</v>
      </c>
      <c r="B22" s="12" t="s">
        <v>55</v>
      </c>
      <c r="C22" s="13">
        <v>3</v>
      </c>
    </row>
    <row r="23" spans="1:3">
      <c r="A23" s="48">
        <v>20</v>
      </c>
      <c r="B23" s="12" t="s">
        <v>57</v>
      </c>
      <c r="C23" s="13">
        <v>3</v>
      </c>
    </row>
    <row r="24" spans="1:3">
      <c r="A24" s="48">
        <v>21</v>
      </c>
      <c r="B24" s="12" t="s">
        <v>17</v>
      </c>
      <c r="C24" s="13">
        <v>3</v>
      </c>
    </row>
    <row r="25" spans="1:3">
      <c r="A25" s="48">
        <v>22</v>
      </c>
      <c r="B25" s="12" t="s">
        <v>63</v>
      </c>
      <c r="C25" s="13">
        <v>3</v>
      </c>
    </row>
    <row r="26" spans="1:3">
      <c r="A26" s="48">
        <v>23</v>
      </c>
      <c r="B26" s="12" t="s">
        <v>65</v>
      </c>
      <c r="C26" s="13">
        <v>3</v>
      </c>
    </row>
    <row r="27" spans="1:3">
      <c r="A27" s="48">
        <v>24</v>
      </c>
      <c r="B27" s="12" t="s">
        <v>66</v>
      </c>
      <c r="C27" s="13">
        <v>3</v>
      </c>
    </row>
    <row r="28" spans="1:3">
      <c r="A28" s="48">
        <v>25</v>
      </c>
      <c r="B28" s="12" t="s">
        <v>13</v>
      </c>
      <c r="C28" s="13">
        <v>3</v>
      </c>
    </row>
    <row r="29" spans="1:3">
      <c r="A29" s="48">
        <v>26</v>
      </c>
      <c r="B29" s="12" t="s">
        <v>68</v>
      </c>
      <c r="C29" s="13">
        <v>3</v>
      </c>
    </row>
    <row r="30" spans="1:3">
      <c r="A30" s="48">
        <v>27</v>
      </c>
      <c r="B30" s="12" t="s">
        <v>72</v>
      </c>
      <c r="C30" s="13">
        <v>3</v>
      </c>
    </row>
    <row r="31" spans="1:3">
      <c r="A31" s="48">
        <v>28</v>
      </c>
      <c r="B31" s="12" t="s">
        <v>70</v>
      </c>
      <c r="C31" s="13">
        <v>3</v>
      </c>
    </row>
    <row r="32" spans="1:3">
      <c r="A32" s="48">
        <v>29</v>
      </c>
      <c r="B32" s="12" t="s">
        <v>55</v>
      </c>
      <c r="C32" s="13">
        <v>3</v>
      </c>
    </row>
    <row r="33" spans="1:3">
      <c r="A33" s="48">
        <v>30</v>
      </c>
      <c r="B33" s="12" t="s">
        <v>41</v>
      </c>
      <c r="C33" s="13">
        <v>4</v>
      </c>
    </row>
    <row r="34" spans="1:3">
      <c r="A34" s="48">
        <v>31</v>
      </c>
      <c r="B34" s="12" t="s">
        <v>24</v>
      </c>
      <c r="C34" s="13">
        <v>4</v>
      </c>
    </row>
    <row r="35" spans="1:3">
      <c r="A35" s="48">
        <v>32</v>
      </c>
      <c r="B35" s="12" t="s">
        <v>56</v>
      </c>
      <c r="C35" s="13">
        <v>4</v>
      </c>
    </row>
    <row r="36" spans="1:3">
      <c r="A36" s="48">
        <v>33</v>
      </c>
      <c r="B36" s="12" t="s">
        <v>53</v>
      </c>
      <c r="C36" s="13">
        <v>4</v>
      </c>
    </row>
    <row r="37" spans="1:3">
      <c r="A37" s="48">
        <v>34</v>
      </c>
      <c r="B37" s="12" t="s">
        <v>61</v>
      </c>
      <c r="C37" s="13">
        <v>4</v>
      </c>
    </row>
    <row r="38" spans="1:3">
      <c r="A38" s="48">
        <v>35</v>
      </c>
      <c r="B38" s="12" t="s">
        <v>47</v>
      </c>
      <c r="C38" s="13">
        <v>4</v>
      </c>
    </row>
    <row r="39" spans="1:3">
      <c r="A39" s="48">
        <v>36</v>
      </c>
      <c r="B39" s="12" t="s">
        <v>15</v>
      </c>
      <c r="C39" s="13">
        <v>4</v>
      </c>
    </row>
    <row r="40" spans="1:3">
      <c r="A40" s="48">
        <v>37</v>
      </c>
      <c r="B40" s="12" t="s">
        <v>39</v>
      </c>
      <c r="C40" s="13">
        <v>4</v>
      </c>
    </row>
    <row r="41" spans="1:3">
      <c r="A41" s="48">
        <v>38</v>
      </c>
      <c r="B41" s="12" t="s">
        <v>71</v>
      </c>
      <c r="C41" s="13">
        <v>4</v>
      </c>
    </row>
    <row r="42" spans="1:3">
      <c r="A42" s="48">
        <v>39</v>
      </c>
      <c r="B42" s="12" t="s">
        <v>21</v>
      </c>
      <c r="C42" s="13">
        <v>4</v>
      </c>
    </row>
    <row r="43" spans="1:3">
      <c r="A43" s="48">
        <v>40</v>
      </c>
      <c r="B43" s="12" t="s">
        <v>25</v>
      </c>
      <c r="C43" s="13">
        <v>4</v>
      </c>
    </row>
    <row r="44" spans="1:3">
      <c r="A44" s="48">
        <v>41</v>
      </c>
      <c r="B44" s="12" t="s">
        <v>11</v>
      </c>
      <c r="C44" s="13">
        <v>4</v>
      </c>
    </row>
    <row r="45" spans="1:3">
      <c r="A45" s="48">
        <v>42</v>
      </c>
      <c r="B45" s="12" t="s">
        <v>50</v>
      </c>
      <c r="C45" s="13">
        <v>4</v>
      </c>
    </row>
    <row r="46" spans="1:3">
      <c r="A46" s="48">
        <v>43</v>
      </c>
      <c r="B46" s="12" t="s">
        <v>16</v>
      </c>
      <c r="C46" s="13">
        <v>4</v>
      </c>
    </row>
    <row r="47" spans="1:3">
      <c r="A47" s="48">
        <v>44</v>
      </c>
      <c r="B47" s="12" t="s">
        <v>12</v>
      </c>
      <c r="C47" s="13">
        <v>4</v>
      </c>
    </row>
    <row r="48" spans="1:3">
      <c r="A48" s="48">
        <v>45</v>
      </c>
      <c r="B48" s="12" t="s">
        <v>44</v>
      </c>
      <c r="C48" s="13">
        <v>4</v>
      </c>
    </row>
    <row r="49" spans="1:3">
      <c r="A49" s="48">
        <v>46</v>
      </c>
      <c r="B49" s="12" t="s">
        <v>62</v>
      </c>
      <c r="C49" s="13">
        <v>4</v>
      </c>
    </row>
    <row r="50" spans="1:3">
      <c r="A50" s="48">
        <v>47</v>
      </c>
      <c r="B50" s="12" t="s">
        <v>64</v>
      </c>
      <c r="C50" s="13">
        <v>4</v>
      </c>
    </row>
    <row r="51" spans="1:3">
      <c r="A51" s="48">
        <v>48</v>
      </c>
      <c r="B51" s="12" t="s">
        <v>40</v>
      </c>
      <c r="C51" s="13">
        <v>4</v>
      </c>
    </row>
    <row r="52" spans="1:3">
      <c r="A52" s="48">
        <v>49</v>
      </c>
      <c r="B52" s="12" t="s">
        <v>48</v>
      </c>
      <c r="C52" s="13">
        <v>4</v>
      </c>
    </row>
    <row r="53" spans="1:3">
      <c r="A53" s="48">
        <v>50</v>
      </c>
      <c r="B53" s="12" t="s">
        <v>22</v>
      </c>
      <c r="C53" s="13">
        <v>4</v>
      </c>
    </row>
    <row r="54" spans="1:3">
      <c r="A54" s="48">
        <v>51</v>
      </c>
      <c r="B54" s="12" t="s">
        <v>171</v>
      </c>
      <c r="C54" s="13">
        <v>4</v>
      </c>
    </row>
    <row r="55" spans="1:3">
      <c r="A55" s="48">
        <v>52</v>
      </c>
      <c r="B55" s="12" t="s">
        <v>96</v>
      </c>
      <c r="C55" s="13">
        <v>4</v>
      </c>
    </row>
    <row r="56" spans="1:3">
      <c r="A56" s="48">
        <v>53</v>
      </c>
      <c r="B56" s="12" t="s">
        <v>19</v>
      </c>
      <c r="C56" s="13">
        <v>4</v>
      </c>
    </row>
    <row r="57" spans="1:3">
      <c r="A57" s="48">
        <v>54</v>
      </c>
      <c r="B57" s="12" t="s">
        <v>23</v>
      </c>
      <c r="C57" s="13">
        <v>4</v>
      </c>
    </row>
    <row r="58" spans="1:3">
      <c r="A58" s="48">
        <v>55</v>
      </c>
      <c r="B58" s="12" t="s">
        <v>116</v>
      </c>
      <c r="C58" s="13">
        <v>4</v>
      </c>
    </row>
    <row r="59" spans="1:3">
      <c r="A59" s="48">
        <v>56</v>
      </c>
      <c r="B59" s="12" t="s">
        <v>54</v>
      </c>
      <c r="C59" s="13">
        <v>4</v>
      </c>
    </row>
    <row r="60" spans="1:3">
      <c r="A60" s="48">
        <v>57</v>
      </c>
      <c r="B60" s="12" t="s">
        <v>26</v>
      </c>
      <c r="C60" s="13">
        <v>4</v>
      </c>
    </row>
    <row r="61" spans="1:3">
      <c r="A61" s="48">
        <v>58</v>
      </c>
      <c r="B61" s="12" t="s">
        <v>49</v>
      </c>
      <c r="C61" s="13">
        <v>4</v>
      </c>
    </row>
    <row r="62" spans="1:3">
      <c r="A62" s="48">
        <v>59</v>
      </c>
      <c r="B62" s="12" t="s">
        <v>14</v>
      </c>
      <c r="C62" s="13">
        <v>4</v>
      </c>
    </row>
    <row r="63" spans="1:3">
      <c r="A63" s="48">
        <v>60</v>
      </c>
      <c r="B63" s="12" t="s">
        <v>20</v>
      </c>
      <c r="C63" s="13">
        <v>4</v>
      </c>
    </row>
    <row r="64" spans="1:3">
      <c r="A64" s="48">
        <v>61</v>
      </c>
      <c r="B64" s="12" t="s">
        <v>97</v>
      </c>
      <c r="C64" s="13">
        <v>4</v>
      </c>
    </row>
    <row r="65" spans="1:3">
      <c r="A65" s="48">
        <v>62</v>
      </c>
      <c r="B65" s="12" t="s">
        <v>69</v>
      </c>
      <c r="C65" s="13">
        <v>4</v>
      </c>
    </row>
    <row r="66" spans="1:3">
      <c r="A66" s="48">
        <v>63</v>
      </c>
      <c r="B66" s="12" t="s">
        <v>18</v>
      </c>
      <c r="C66" s="13">
        <v>4</v>
      </c>
    </row>
    <row r="67" spans="1:3">
      <c r="A67" s="48">
        <v>64</v>
      </c>
      <c r="B67" s="12" t="s">
        <v>58</v>
      </c>
      <c r="C67" s="13">
        <v>4</v>
      </c>
    </row>
    <row r="68" spans="1:3">
      <c r="A68" s="48">
        <v>65</v>
      </c>
      <c r="B68" s="12" t="s">
        <v>73</v>
      </c>
      <c r="C68" s="13">
        <v>4</v>
      </c>
    </row>
    <row r="69" spans="1:3">
      <c r="A69" s="48">
        <v>66</v>
      </c>
      <c r="B69" s="12" t="s">
        <v>59</v>
      </c>
      <c r="C69" s="13">
        <v>4</v>
      </c>
    </row>
    <row r="70" spans="1:3">
      <c r="A70" s="48"/>
      <c r="B70" s="12"/>
      <c r="C70" s="13"/>
    </row>
    <row r="71" spans="1:3">
      <c r="A71" s="48"/>
      <c r="B71" s="12"/>
      <c r="C71" s="13"/>
    </row>
  </sheetData>
  <sortState ref="B4:C71">
    <sortCondition ref="C71"/>
  </sortState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Додаток 2</vt:lpstr>
      <vt:lpstr>'Додаток 1'!Заголовки_для_друку</vt:lpstr>
      <vt:lpstr>'Додаток 1'!Область_друку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2024-03-26T14:31:50Z</dcterms:modified>
</cp:coreProperties>
</file>